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ownloads/"/>
    </mc:Choice>
  </mc:AlternateContent>
  <xr:revisionPtr revIDLastSave="0" documentId="13_ncr:1_{3A016D62-E973-2D49-986C-90935A98C3A2}" xr6:coauthVersionLast="47" xr6:coauthVersionMax="47" xr10:uidLastSave="{00000000-0000-0000-0000-000000000000}"/>
  <workbookProtection workbookAlgorithmName="SHA-512" workbookHashValue="9t8ywWkmSfY7jRBC2PejlgR8+OF0a/4hx/scjUi36EdMSvzwUjtpB+LcZ+CNJ5u7hFcbIzFv11185PAX0b+QPw==" workbookSaltValue="NjgmMSVlOOAt6UnMZ5taHA==" workbookSpinCount="100000" lockStructure="1"/>
  <bookViews>
    <workbookView xWindow="0" yWindow="500" windowWidth="15220" windowHeight="16460" xr2:uid="{00000000-000D-0000-FFFF-FFFF00000000}"/>
  </bookViews>
  <sheets>
    <sheet name="Epecolonna" sheetId="2" r:id="rId1"/>
    <sheet name="Data" sheetId="1" state="hidden" r:id="rId2"/>
    <sheet name="Blad1" sheetId="3" state="hidden" r:id="rId3"/>
  </sheets>
  <definedNames>
    <definedName name="_xlnm.Print_Area" localSheetId="0">Epecolonna!$B$1:$P$96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R20" i="1"/>
  <c r="J19" i="1"/>
  <c r="N19" i="1"/>
  <c r="F19" i="1"/>
  <c r="B47" i="1" l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4" i="1"/>
  <c r="E42" i="1" l="1"/>
  <c r="I42" i="1"/>
  <c r="M42" i="1"/>
  <c r="Q42" i="1"/>
  <c r="U42" i="1"/>
  <c r="V21" i="1" l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N42" i="1" l="1"/>
  <c r="F86" i="1" s="1"/>
  <c r="G53" i="2" s="1"/>
  <c r="R42" i="1"/>
  <c r="J42" i="1"/>
  <c r="E79" i="1" s="1"/>
  <c r="F46" i="2" s="1"/>
  <c r="V42" i="1"/>
  <c r="H79" i="1" s="1"/>
  <c r="I46" i="2" s="1"/>
  <c r="F42" i="1"/>
  <c r="D47" i="1" s="1"/>
  <c r="E14" i="2" s="1"/>
  <c r="E103" i="1"/>
  <c r="F70" i="2" s="1"/>
  <c r="F56" i="1"/>
  <c r="G23" i="2" s="1"/>
  <c r="F64" i="1"/>
  <c r="G31" i="2" s="1"/>
  <c r="F70" i="1"/>
  <c r="G37" i="2" s="1"/>
  <c r="F105" i="1"/>
  <c r="G72" i="2" s="1"/>
  <c r="F50" i="1"/>
  <c r="G17" i="2" s="1"/>
  <c r="F82" i="1"/>
  <c r="G49" i="2" s="1"/>
  <c r="F87" i="1"/>
  <c r="G54" i="2" s="1"/>
  <c r="F74" i="1"/>
  <c r="G41" i="2" s="1"/>
  <c r="F96" i="1"/>
  <c r="G63" i="2" s="1"/>
  <c r="F59" i="1"/>
  <c r="G26" i="2" s="1"/>
  <c r="F104" i="1"/>
  <c r="G71" i="2" s="1"/>
  <c r="F79" i="1"/>
  <c r="G46" i="2" s="1"/>
  <c r="F91" i="1"/>
  <c r="G58" i="2" s="1"/>
  <c r="F81" i="1"/>
  <c r="G48" i="2" s="1"/>
  <c r="F102" i="1"/>
  <c r="G69" i="2" s="1"/>
  <c r="F60" i="1"/>
  <c r="G27" i="2" s="1"/>
  <c r="F71" i="1"/>
  <c r="G38" i="2" s="1"/>
  <c r="F90" i="1"/>
  <c r="G57" i="2" s="1"/>
  <c r="F47" i="1"/>
  <c r="G14" i="2" s="1"/>
  <c r="F76" i="1"/>
  <c r="G43" i="2" s="1"/>
  <c r="F52" i="1"/>
  <c r="G19" i="2" s="1"/>
  <c r="F106" i="1"/>
  <c r="G73" i="2" s="1"/>
  <c r="F61" i="1"/>
  <c r="G28" i="2" s="1"/>
  <c r="F94" i="1"/>
  <c r="G61" i="2" s="1"/>
  <c r="F93" i="1"/>
  <c r="G60" i="2" s="1"/>
  <c r="F58" i="1"/>
  <c r="G25" i="2" s="1"/>
  <c r="F77" i="1"/>
  <c r="G44" i="2" s="1"/>
  <c r="F68" i="1"/>
  <c r="G35" i="2" s="1"/>
  <c r="F75" i="1"/>
  <c r="G42" i="2" s="1"/>
  <c r="F95" i="1"/>
  <c r="G62" i="2" s="1"/>
  <c r="F62" i="1"/>
  <c r="G29" i="2" s="1"/>
  <c r="F84" i="1"/>
  <c r="G51" i="2" s="1"/>
  <c r="F107" i="1"/>
  <c r="G74" i="2" s="1"/>
  <c r="F80" i="1"/>
  <c r="G47" i="2" s="1"/>
  <c r="F97" i="1"/>
  <c r="G64" i="2" s="1"/>
  <c r="F100" i="1"/>
  <c r="G67" i="2" s="1"/>
  <c r="F92" i="1"/>
  <c r="G59" i="2" s="1"/>
  <c r="F49" i="1"/>
  <c r="G16" i="2" s="1"/>
  <c r="F67" i="1"/>
  <c r="G34" i="2" s="1"/>
  <c r="F72" i="1"/>
  <c r="G39" i="2" s="1"/>
  <c r="F101" i="1"/>
  <c r="G68" i="2" s="1"/>
  <c r="F103" i="1"/>
  <c r="G70" i="2" s="1"/>
  <c r="F51" i="1"/>
  <c r="G18" i="2" s="1"/>
  <c r="F85" i="1"/>
  <c r="G52" i="2" s="1"/>
  <c r="F78" i="1"/>
  <c r="G45" i="2" s="1"/>
  <c r="F66" i="1"/>
  <c r="G33" i="2" s="1"/>
  <c r="F55" i="1"/>
  <c r="G22" i="2" s="1"/>
  <c r="F57" i="1"/>
  <c r="G24" i="2" s="1"/>
  <c r="F63" i="1"/>
  <c r="G30" i="2" s="1"/>
  <c r="F99" i="1"/>
  <c r="G66" i="2" s="1"/>
  <c r="F48" i="1"/>
  <c r="G15" i="2" s="1"/>
  <c r="F65" i="1"/>
  <c r="G32" i="2" s="1"/>
  <c r="F69" i="1"/>
  <c r="G36" i="2" s="1"/>
  <c r="F83" i="1"/>
  <c r="G50" i="2" s="1"/>
  <c r="F53" i="1"/>
  <c r="G20" i="2" s="1"/>
  <c r="F98" i="1"/>
  <c r="G65" i="2" s="1"/>
  <c r="F54" i="1"/>
  <c r="G21" i="2" s="1"/>
  <c r="F73" i="1"/>
  <c r="G40" i="2" s="1"/>
  <c r="F89" i="1"/>
  <c r="G56" i="2" s="1"/>
  <c r="F88" i="1"/>
  <c r="G55" i="2" s="1"/>
  <c r="H87" i="1"/>
  <c r="I54" i="2" s="1"/>
  <c r="H54" i="1"/>
  <c r="I21" i="2" s="1"/>
  <c r="H78" i="1"/>
  <c r="I45" i="2" s="1"/>
  <c r="G104" i="1"/>
  <c r="H71" i="2" s="1"/>
  <c r="G47" i="1"/>
  <c r="H14" i="2" s="1"/>
  <c r="G51" i="1"/>
  <c r="H18" i="2" s="1"/>
  <c r="G50" i="1"/>
  <c r="H17" i="2" s="1"/>
  <c r="G58" i="1"/>
  <c r="H25" i="2" s="1"/>
  <c r="G70" i="1"/>
  <c r="H37" i="2" s="1"/>
  <c r="G62" i="1"/>
  <c r="H29" i="2" s="1"/>
  <c r="G105" i="1"/>
  <c r="H72" i="2" s="1"/>
  <c r="G52" i="1"/>
  <c r="H19" i="2" s="1"/>
  <c r="G99" i="1"/>
  <c r="H66" i="2" s="1"/>
  <c r="G61" i="1"/>
  <c r="H28" i="2" s="1"/>
  <c r="G74" i="1"/>
  <c r="H41" i="2" s="1"/>
  <c r="G91" i="1"/>
  <c r="H58" i="2" s="1"/>
  <c r="G98" i="1"/>
  <c r="H65" i="2" s="1"/>
  <c r="G73" i="1"/>
  <c r="H40" i="2" s="1"/>
  <c r="G78" i="1"/>
  <c r="H45" i="2" s="1"/>
  <c r="G90" i="1"/>
  <c r="H57" i="2" s="1"/>
  <c r="G86" i="1"/>
  <c r="H53" i="2" s="1"/>
  <c r="G84" i="1"/>
  <c r="H51" i="2" s="1"/>
  <c r="G88" i="1"/>
  <c r="H55" i="2" s="1"/>
  <c r="G81" i="1"/>
  <c r="H48" i="2" s="1"/>
  <c r="G94" i="1"/>
  <c r="H61" i="2" s="1"/>
  <c r="G48" i="1"/>
  <c r="H15" i="2" s="1"/>
  <c r="G55" i="1"/>
  <c r="H22" i="2" s="1"/>
  <c r="G89" i="1"/>
  <c r="H56" i="2" s="1"/>
  <c r="G68" i="1"/>
  <c r="H35" i="2" s="1"/>
  <c r="G76" i="1"/>
  <c r="H43" i="2" s="1"/>
  <c r="G65" i="1"/>
  <c r="H32" i="2" s="1"/>
  <c r="G64" i="1"/>
  <c r="H31" i="2" s="1"/>
  <c r="G72" i="1"/>
  <c r="H39" i="2" s="1"/>
  <c r="G59" i="1"/>
  <c r="H26" i="2" s="1"/>
  <c r="G83" i="1"/>
  <c r="H50" i="2" s="1"/>
  <c r="G80" i="1"/>
  <c r="H47" i="2" s="1"/>
  <c r="G57" i="1"/>
  <c r="H24" i="2" s="1"/>
  <c r="G53" i="1"/>
  <c r="H20" i="2" s="1"/>
  <c r="G63" i="1"/>
  <c r="H30" i="2" s="1"/>
  <c r="G87" i="1"/>
  <c r="H54" i="2" s="1"/>
  <c r="G96" i="1"/>
  <c r="H63" i="2" s="1"/>
  <c r="G106" i="1"/>
  <c r="H73" i="2" s="1"/>
  <c r="G69" i="1"/>
  <c r="H36" i="2" s="1"/>
  <c r="G71" i="1"/>
  <c r="H38" i="2" s="1"/>
  <c r="G49" i="1"/>
  <c r="H16" i="2" s="1"/>
  <c r="G56" i="1"/>
  <c r="H23" i="2" s="1"/>
  <c r="G97" i="1"/>
  <c r="H64" i="2" s="1"/>
  <c r="G75" i="1"/>
  <c r="H42" i="2" s="1"/>
  <c r="G85" i="1"/>
  <c r="H52" i="2" s="1"/>
  <c r="G66" i="1"/>
  <c r="H33" i="2" s="1"/>
  <c r="G77" i="1"/>
  <c r="H44" i="2" s="1"/>
  <c r="G107" i="1"/>
  <c r="H74" i="2" s="1"/>
  <c r="G67" i="1"/>
  <c r="H34" i="2" s="1"/>
  <c r="G60" i="1"/>
  <c r="H27" i="2" s="1"/>
  <c r="G101" i="1"/>
  <c r="H68" i="2" s="1"/>
  <c r="G102" i="1"/>
  <c r="H69" i="2" s="1"/>
  <c r="G95" i="1"/>
  <c r="H62" i="2" s="1"/>
  <c r="G100" i="1"/>
  <c r="H67" i="2" s="1"/>
  <c r="G93" i="1"/>
  <c r="H60" i="2" s="1"/>
  <c r="G54" i="1"/>
  <c r="H21" i="2" s="1"/>
  <c r="G82" i="1"/>
  <c r="H49" i="2" s="1"/>
  <c r="G92" i="1"/>
  <c r="H59" i="2" s="1"/>
  <c r="G103" i="1"/>
  <c r="H70" i="2" s="1"/>
  <c r="G79" i="1"/>
  <c r="H46" i="2" s="1"/>
  <c r="E56" i="1" l="1"/>
  <c r="F23" i="2" s="1"/>
  <c r="D57" i="1"/>
  <c r="E24" i="2" s="1"/>
  <c r="D79" i="1"/>
  <c r="E46" i="2" s="1"/>
  <c r="D85" i="1"/>
  <c r="E52" i="2" s="1"/>
  <c r="D72" i="1"/>
  <c r="E39" i="2" s="1"/>
  <c r="D103" i="1"/>
  <c r="E70" i="2" s="1"/>
  <c r="D106" i="1"/>
  <c r="E73" i="2" s="1"/>
  <c r="D102" i="1"/>
  <c r="E69" i="2" s="1"/>
  <c r="D91" i="1"/>
  <c r="E58" i="2" s="1"/>
  <c r="D86" i="1"/>
  <c r="E53" i="2" s="1"/>
  <c r="D95" i="1"/>
  <c r="E62" i="2" s="1"/>
  <c r="E50" i="1"/>
  <c r="F17" i="2" s="1"/>
  <c r="E107" i="1"/>
  <c r="F74" i="2" s="1"/>
  <c r="D84" i="1"/>
  <c r="E51" i="2" s="1"/>
  <c r="E66" i="1"/>
  <c r="F33" i="2" s="1"/>
  <c r="E54" i="1"/>
  <c r="F21" i="2" s="1"/>
  <c r="E96" i="1"/>
  <c r="F63" i="2" s="1"/>
  <c r="D76" i="1"/>
  <c r="E43" i="2" s="1"/>
  <c r="D69" i="1"/>
  <c r="E36" i="2" s="1"/>
  <c r="D55" i="1"/>
  <c r="E22" i="2" s="1"/>
  <c r="D97" i="1"/>
  <c r="E64" i="2" s="1"/>
  <c r="D65" i="1"/>
  <c r="E32" i="2" s="1"/>
  <c r="E55" i="1"/>
  <c r="F22" i="2" s="1"/>
  <c r="E75" i="1"/>
  <c r="F42" i="2" s="1"/>
  <c r="E61" i="1"/>
  <c r="F28" i="2" s="1"/>
  <c r="E86" i="1"/>
  <c r="F53" i="2" s="1"/>
  <c r="E85" i="1"/>
  <c r="F52" i="2" s="1"/>
  <c r="E101" i="1"/>
  <c r="F68" i="2" s="1"/>
  <c r="D96" i="1"/>
  <c r="E63" i="2" s="1"/>
  <c r="E71" i="1"/>
  <c r="F38" i="2" s="1"/>
  <c r="D51" i="1"/>
  <c r="E18" i="2" s="1"/>
  <c r="E51" i="1"/>
  <c r="F18" i="2" s="1"/>
  <c r="E90" i="1"/>
  <c r="F57" i="2" s="1"/>
  <c r="E88" i="1"/>
  <c r="F55" i="2" s="1"/>
  <c r="E52" i="1"/>
  <c r="F19" i="2" s="1"/>
  <c r="E91" i="1"/>
  <c r="F58" i="2" s="1"/>
  <c r="E72" i="1"/>
  <c r="F39" i="2" s="1"/>
  <c r="E67" i="1"/>
  <c r="F34" i="2" s="1"/>
  <c r="E60" i="1"/>
  <c r="F27" i="2" s="1"/>
  <c r="D81" i="1"/>
  <c r="E48" i="2" s="1"/>
  <c r="E47" i="1"/>
  <c r="F14" i="2" s="1"/>
  <c r="E69" i="1"/>
  <c r="F36" i="2" s="1"/>
  <c r="D63" i="1"/>
  <c r="E30" i="2" s="1"/>
  <c r="H49" i="1"/>
  <c r="I16" i="2" s="1"/>
  <c r="H68" i="1"/>
  <c r="I35" i="2" s="1"/>
  <c r="H82" i="1"/>
  <c r="I49" i="2" s="1"/>
  <c r="H90" i="1"/>
  <c r="I57" i="2" s="1"/>
  <c r="H102" i="1"/>
  <c r="I69" i="2" s="1"/>
  <c r="H65" i="1"/>
  <c r="I32" i="2" s="1"/>
  <c r="H70" i="1"/>
  <c r="I37" i="2" s="1"/>
  <c r="E68" i="1"/>
  <c r="F35" i="2" s="1"/>
  <c r="E62" i="1"/>
  <c r="F29" i="2" s="1"/>
  <c r="E57" i="1"/>
  <c r="F24" i="2" s="1"/>
  <c r="E49" i="1"/>
  <c r="F16" i="2" s="1"/>
  <c r="D73" i="1"/>
  <c r="E40" i="2" s="1"/>
  <c r="D75" i="1"/>
  <c r="E42" i="2" s="1"/>
  <c r="D48" i="1"/>
  <c r="E15" i="2" s="1"/>
  <c r="D64" i="1"/>
  <c r="E31" i="2" s="1"/>
  <c r="D94" i="1"/>
  <c r="E61" i="2" s="1"/>
  <c r="D87" i="1"/>
  <c r="E54" i="2" s="1"/>
  <c r="H83" i="1"/>
  <c r="I50" i="2" s="1"/>
  <c r="H69" i="1"/>
  <c r="I36" i="2" s="1"/>
  <c r="H101" i="1"/>
  <c r="I68" i="2" s="1"/>
  <c r="H107" i="1"/>
  <c r="I74" i="2" s="1"/>
  <c r="H64" i="1"/>
  <c r="I31" i="2" s="1"/>
  <c r="E53" i="1"/>
  <c r="F20" i="2" s="1"/>
  <c r="D92" i="1"/>
  <c r="E59" i="2" s="1"/>
  <c r="D52" i="1"/>
  <c r="E19" i="2" s="1"/>
  <c r="D82" i="1"/>
  <c r="E49" i="2" s="1"/>
  <c r="D104" i="1"/>
  <c r="E71" i="2" s="1"/>
  <c r="H100" i="1"/>
  <c r="I67" i="2" s="1"/>
  <c r="H103" i="1"/>
  <c r="I70" i="2" s="1"/>
  <c r="H73" i="1"/>
  <c r="I40" i="2" s="1"/>
  <c r="H52" i="1"/>
  <c r="I19" i="2" s="1"/>
  <c r="H104" i="1"/>
  <c r="I71" i="2" s="1"/>
  <c r="H74" i="1"/>
  <c r="I41" i="2" s="1"/>
  <c r="H92" i="1"/>
  <c r="I59" i="2" s="1"/>
  <c r="H48" i="1"/>
  <c r="I15" i="2" s="1"/>
  <c r="H56" i="1"/>
  <c r="I23" i="2" s="1"/>
  <c r="D74" i="1"/>
  <c r="E41" i="2" s="1"/>
  <c r="D67" i="1"/>
  <c r="E34" i="2" s="1"/>
  <c r="D89" i="1"/>
  <c r="E56" i="2" s="1"/>
  <c r="D83" i="1"/>
  <c r="E50" i="2" s="1"/>
  <c r="D68" i="1"/>
  <c r="E35" i="2" s="1"/>
  <c r="D62" i="1"/>
  <c r="E29" i="2" s="1"/>
  <c r="D50" i="1"/>
  <c r="E17" i="2" s="1"/>
  <c r="D49" i="1"/>
  <c r="E16" i="2" s="1"/>
  <c r="D77" i="1"/>
  <c r="E44" i="2" s="1"/>
  <c r="D66" i="1"/>
  <c r="E33" i="2" s="1"/>
  <c r="D61" i="1"/>
  <c r="E28" i="2" s="1"/>
  <c r="H99" i="1"/>
  <c r="I66" i="2" s="1"/>
  <c r="H61" i="1"/>
  <c r="I28" i="2" s="1"/>
  <c r="H59" i="1"/>
  <c r="I26" i="2" s="1"/>
  <c r="H63" i="1"/>
  <c r="I30" i="2" s="1"/>
  <c r="H98" i="1"/>
  <c r="I65" i="2" s="1"/>
  <c r="H94" i="1"/>
  <c r="I61" i="2" s="1"/>
  <c r="H50" i="1"/>
  <c r="I17" i="2" s="1"/>
  <c r="H76" i="1"/>
  <c r="I43" i="2" s="1"/>
  <c r="H97" i="1"/>
  <c r="I64" i="2" s="1"/>
  <c r="H96" i="1"/>
  <c r="I63" i="2" s="1"/>
  <c r="H57" i="1"/>
  <c r="I24" i="2" s="1"/>
  <c r="H71" i="1"/>
  <c r="I38" i="2" s="1"/>
  <c r="H81" i="1"/>
  <c r="I48" i="2" s="1"/>
  <c r="H72" i="1"/>
  <c r="I39" i="2" s="1"/>
  <c r="H95" i="1"/>
  <c r="I62" i="2" s="1"/>
  <c r="H106" i="1"/>
  <c r="I73" i="2" s="1"/>
  <c r="H93" i="1"/>
  <c r="I60" i="2" s="1"/>
  <c r="H47" i="1"/>
  <c r="I14" i="2" s="1"/>
  <c r="H51" i="1"/>
  <c r="I18" i="2" s="1"/>
  <c r="H91" i="1"/>
  <c r="I58" i="2" s="1"/>
  <c r="H89" i="1"/>
  <c r="I56" i="2" s="1"/>
  <c r="H84" i="1"/>
  <c r="I51" i="2" s="1"/>
  <c r="H66" i="1"/>
  <c r="I33" i="2" s="1"/>
  <c r="H53" i="1"/>
  <c r="I20" i="2" s="1"/>
  <c r="H60" i="1"/>
  <c r="I27" i="2" s="1"/>
  <c r="H80" i="1"/>
  <c r="I47" i="2" s="1"/>
  <c r="H58" i="1"/>
  <c r="I25" i="2" s="1"/>
  <c r="H77" i="1"/>
  <c r="I44" i="2" s="1"/>
  <c r="H67" i="1"/>
  <c r="I34" i="2" s="1"/>
  <c r="H86" i="1"/>
  <c r="I53" i="2" s="1"/>
  <c r="H105" i="1"/>
  <c r="I72" i="2" s="1"/>
  <c r="H75" i="1"/>
  <c r="I42" i="2" s="1"/>
  <c r="H88" i="1"/>
  <c r="I55" i="2" s="1"/>
  <c r="H85" i="1"/>
  <c r="I52" i="2" s="1"/>
  <c r="H62" i="1"/>
  <c r="I29" i="2" s="1"/>
  <c r="H55" i="1"/>
  <c r="I22" i="2" s="1"/>
  <c r="E70" i="1"/>
  <c r="F37" i="2" s="1"/>
  <c r="E98" i="1"/>
  <c r="F65" i="2" s="1"/>
  <c r="E63" i="1"/>
  <c r="F30" i="2" s="1"/>
  <c r="E78" i="1"/>
  <c r="F45" i="2" s="1"/>
  <c r="E105" i="1"/>
  <c r="F72" i="2" s="1"/>
  <c r="E95" i="1"/>
  <c r="F62" i="2" s="1"/>
  <c r="E106" i="1"/>
  <c r="F73" i="2" s="1"/>
  <c r="E65" i="1"/>
  <c r="F32" i="2" s="1"/>
  <c r="E76" i="1"/>
  <c r="F43" i="2" s="1"/>
  <c r="E84" i="1"/>
  <c r="F51" i="2" s="1"/>
  <c r="E64" i="1"/>
  <c r="F31" i="2" s="1"/>
  <c r="E80" i="1"/>
  <c r="F47" i="2" s="1"/>
  <c r="E59" i="1"/>
  <c r="F26" i="2" s="1"/>
  <c r="D98" i="1"/>
  <c r="E65" i="2" s="1"/>
  <c r="D53" i="1"/>
  <c r="E20" i="2" s="1"/>
  <c r="D105" i="1"/>
  <c r="E72" i="2" s="1"/>
  <c r="E82" i="1"/>
  <c r="F49" i="2" s="1"/>
  <c r="E93" i="1"/>
  <c r="F60" i="2" s="1"/>
  <c r="D70" i="1"/>
  <c r="E37" i="2" s="1"/>
  <c r="D100" i="1"/>
  <c r="E67" i="2" s="1"/>
  <c r="D99" i="1"/>
  <c r="E66" i="2" s="1"/>
  <c r="D78" i="1"/>
  <c r="E45" i="2" s="1"/>
  <c r="D88" i="1"/>
  <c r="E55" i="2" s="1"/>
  <c r="D107" i="1"/>
  <c r="E74" i="2" s="1"/>
  <c r="E81" i="1"/>
  <c r="F48" i="2" s="1"/>
  <c r="E99" i="1"/>
  <c r="F66" i="2" s="1"/>
  <c r="E48" i="1"/>
  <c r="F15" i="2" s="1"/>
  <c r="E102" i="1"/>
  <c r="F69" i="2" s="1"/>
  <c r="D56" i="1"/>
  <c r="E23" i="2" s="1"/>
  <c r="E104" i="1"/>
  <c r="F71" i="2" s="1"/>
  <c r="E83" i="1"/>
  <c r="F50" i="2" s="1"/>
  <c r="E77" i="1"/>
  <c r="F44" i="2" s="1"/>
  <c r="E58" i="1"/>
  <c r="F25" i="2" s="1"/>
  <c r="D101" i="1"/>
  <c r="E68" i="2" s="1"/>
  <c r="D59" i="1"/>
  <c r="E26" i="2" s="1"/>
  <c r="E73" i="1"/>
  <c r="F40" i="2" s="1"/>
  <c r="E89" i="1"/>
  <c r="F56" i="2" s="1"/>
  <c r="E97" i="1"/>
  <c r="F64" i="2" s="1"/>
  <c r="E92" i="1"/>
  <c r="F59" i="2" s="1"/>
  <c r="E87" i="1"/>
  <c r="F54" i="2" s="1"/>
  <c r="D80" i="1"/>
  <c r="E47" i="2" s="1"/>
  <c r="E100" i="1"/>
  <c r="F67" i="2" s="1"/>
  <c r="E94" i="1"/>
  <c r="F61" i="2" s="1"/>
  <c r="E74" i="1"/>
  <c r="F41" i="2" s="1"/>
  <c r="D54" i="1"/>
  <c r="E21" i="2" s="1"/>
  <c r="D93" i="1"/>
  <c r="E60" i="2" s="1"/>
  <c r="D90" i="1"/>
  <c r="E57" i="2" s="1"/>
  <c r="D60" i="1"/>
  <c r="E27" i="2" s="1"/>
  <c r="D71" i="1"/>
  <c r="E38" i="2" s="1"/>
  <c r="D58" i="1"/>
  <c r="E25" i="2" s="1"/>
</calcChain>
</file>

<file path=xl/sharedStrings.xml><?xml version="1.0" encoding="utf-8"?>
<sst xmlns="http://schemas.openxmlformats.org/spreadsheetml/2006/main" count="83" uniqueCount="46">
  <si>
    <t>2 kolloner</t>
  </si>
  <si>
    <t>3 kolloner</t>
  </si>
  <si>
    <t>4 kolloner</t>
  </si>
  <si>
    <t>5 kolloner</t>
  </si>
  <si>
    <t>Epecolonna</t>
  </si>
  <si>
    <t>6 kolloner</t>
  </si>
  <si>
    <t>Höjd (mm)</t>
  </si>
  <si>
    <t>Effekt/sekt. (W)</t>
  </si>
  <si>
    <t>n</t>
  </si>
  <si>
    <t>75/65-20</t>
  </si>
  <si>
    <t>max #</t>
  </si>
  <si>
    <t>sektioner</t>
  </si>
  <si>
    <t>Tog bort L2800, 3000</t>
  </si>
  <si>
    <t>Rev 22-11-04/ML</t>
  </si>
  <si>
    <t>Rev 24-06-19/ML Bytt till Arbonia</t>
  </si>
  <si>
    <t>Längd (mm)</t>
  </si>
  <si>
    <t>Antal sektioner</t>
  </si>
  <si>
    <t>Effekt (W)</t>
  </si>
  <si>
    <t>Effekt</t>
  </si>
  <si>
    <t>Vald höjd:</t>
  </si>
  <si>
    <t xml:space="preserve">Versio: </t>
  </si>
  <si>
    <t>Menolämpötila</t>
  </si>
  <si>
    <t>Paluulämpötila</t>
  </si>
  <si>
    <t>Huonelämpötila</t>
  </si>
  <si>
    <t>Korkeus (mm)</t>
  </si>
  <si>
    <t>2 riviä</t>
  </si>
  <si>
    <t>3 riviä</t>
  </si>
  <si>
    <t>4 riviä</t>
  </si>
  <si>
    <t>5 riviä</t>
  </si>
  <si>
    <t>6 riviä</t>
  </si>
  <si>
    <t>Teho (W)</t>
  </si>
  <si>
    <t>Pituus (mm)</t>
  </si>
  <si>
    <t>Jakeiden lkm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</si>
  <si>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</si>
  <si>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</si>
  <si>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</si>
  <si>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</si>
  <si>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</si>
  <si>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</si>
  <si>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</si>
  <si>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</si>
  <si>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</si>
  <si>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</si>
  <si>
    <t>Alla ilmoitetut tehot on laskettu EN 442 mukaisesti.</t>
  </si>
  <si>
    <t>Harmaa solu tarkoittaa, että radiaattori toimitetaan useassa osassa ja yhdistetään asennuspaikalla.</t>
  </si>
  <si>
    <t>Maksimipituudet ja muuta lisätietoa löytyy Epecolonnan tuote-esitteestä.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</si>
</sst>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4" xfId="0" applyBorder="1"/>
    <xf numFmtId="0" fontId="0" fillId="0" borderId="5" xfId="0" applyBorder="1"/>
    <xf numFmtId="3" fontId="0" fillId="0" borderId="1" xfId="0" applyNumberFormat="1" applyBorder="1"/>
    <xf numFmtId="0" fontId="2" fillId="0" borderId="0" xfId="0" applyFont="1"/>
    <xf numFmtId="0" fontId="4" fillId="0" borderId="0" xfId="0" applyFont="1"/>
    <xf numFmtId="0" fontId="1" fillId="0" borderId="0" xfId="0" applyFont="1"/>
    <xf numFmtId="3" fontId="0" fillId="0" borderId="1" xfId="0" applyNumberFormat="1" applyBorder="1" applyProtection="1">
      <protection hidden="1"/>
    </xf>
    <xf numFmtId="3" fontId="0" fillId="0" borderId="0" xfId="0" applyNumberFormat="1" applyProtection="1">
      <protection hidden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vertical="center"/>
    </xf>
    <xf numFmtId="0" fontId="3" fillId="3" borderId="8" xfId="0" applyFont="1" applyFill="1" applyBorder="1" applyAlignment="1" applyProtection="1">
      <alignment horizontal="left" vertical="center"/>
      <protection locked="0"/>
    </xf>
    <xf numFmtId="1" fontId="2" fillId="0" borderId="8" xfId="0" applyNumberFormat="1" applyFont="1" applyBorder="1" applyAlignment="1">
      <alignment vertical="center"/>
    </xf>
    <xf numFmtId="14" fontId="0" fillId="0" borderId="0" xfId="0" applyNumberFormat="1" applyAlignment="1">
      <alignment horizontal="left"/>
    </xf>
    <xf numFmtId="3" fontId="0" fillId="0" borderId="0" xfId="0" applyNumberFormat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5" xfId="0" applyFont="1" applyBorder="1"/>
    <xf numFmtId="3" fontId="0" fillId="0" borderId="4" xfId="0" applyNumberFormat="1" applyBorder="1"/>
    <xf numFmtId="164" fontId="0" fillId="0" borderId="5" xfId="0" applyNumberFormat="1" applyBorder="1"/>
    <xf numFmtId="0" fontId="0" fillId="0" borderId="14" xfId="0" applyBorder="1"/>
    <xf numFmtId="164" fontId="0" fillId="0" borderId="14" xfId="0" applyNumberFormat="1" applyBorder="1"/>
    <xf numFmtId="0" fontId="0" fillId="0" borderId="13" xfId="0" applyBorder="1"/>
    <xf numFmtId="0" fontId="5" fillId="0" borderId="0" xfId="0" applyFont="1"/>
    <xf numFmtId="10" fontId="5" fillId="0" borderId="0" xfId="0" applyNumberFormat="1" applyFont="1"/>
    <xf numFmtId="0" fontId="2" fillId="0" borderId="17" xfId="0" applyFont="1" applyBorder="1"/>
    <xf numFmtId="14" fontId="0" fillId="0" borderId="0" xfId="0" applyNumberFormat="1"/>
    <xf numFmtId="0" fontId="2" fillId="0" borderId="20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1" xfId="0" applyFont="1" applyBorder="1"/>
    <xf numFmtId="0" fontId="5" fillId="0" borderId="4" xfId="0" applyFont="1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3" xfId="0" applyBorder="1"/>
    <xf numFmtId="0" fontId="2" fillId="0" borderId="23" xfId="0" applyFont="1" applyBorder="1"/>
    <xf numFmtId="0" fontId="2" fillId="0" borderId="18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11" xfId="0" applyBorder="1"/>
    <xf numFmtId="0" fontId="0" fillId="0" borderId="2" xfId="0" applyBorder="1"/>
    <xf numFmtId="1" fontId="0" fillId="0" borderId="4" xfId="0" applyNumberFormat="1" applyBorder="1"/>
    <xf numFmtId="1" fontId="5" fillId="0" borderId="4" xfId="0" applyNumberFormat="1" applyFont="1" applyBorder="1"/>
    <xf numFmtId="1" fontId="5" fillId="0" borderId="12" xfId="0" applyNumberFormat="1" applyFon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" xfId="0" applyNumberFormat="1" applyBorder="1"/>
    <xf numFmtId="3" fontId="0" fillId="0" borderId="13" xfId="0" applyNumberFormat="1" applyBorder="1"/>
    <xf numFmtId="0" fontId="5" fillId="0" borderId="5" xfId="0" applyFont="1" applyBorder="1"/>
    <xf numFmtId="165" fontId="0" fillId="0" borderId="5" xfId="0" applyNumberFormat="1" applyBorder="1"/>
    <xf numFmtId="165" fontId="0" fillId="0" borderId="3" xfId="0" applyNumberFormat="1" applyBorder="1"/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Protection="1">
      <protection locked="0"/>
    </xf>
    <xf numFmtId="0" fontId="0" fillId="0" borderId="0" xfId="0" applyAlignment="1">
      <alignment horizontal="left"/>
    </xf>
    <xf numFmtId="3" fontId="6" fillId="0" borderId="0" xfId="0" applyNumberFormat="1" applyFont="1" applyProtection="1">
      <protection hidden="1"/>
    </xf>
    <xf numFmtId="3" fontId="2" fillId="0" borderId="0" xfId="0" applyNumberFormat="1" applyFont="1" applyAlignment="1" applyProtection="1">
      <alignment horizontal="right"/>
      <protection hidden="1"/>
    </xf>
    <xf numFmtId="3" fontId="2" fillId="0" borderId="0" xfId="0" applyNumberFormat="1" applyFont="1" applyProtection="1">
      <protection hidden="1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" fontId="2" fillId="0" borderId="22" xfId="0" applyNumberFormat="1" applyFont="1" applyBorder="1"/>
    <xf numFmtId="0" fontId="6" fillId="0" borderId="0" xfId="0" applyFont="1"/>
    <xf numFmtId="1" fontId="2" fillId="0" borderId="28" xfId="0" applyNumberFormat="1" applyFont="1" applyBorder="1"/>
    <xf numFmtId="0" fontId="2" fillId="4" borderId="4" xfId="0" applyFont="1" applyFill="1" applyBorder="1"/>
    <xf numFmtId="0" fontId="2" fillId="4" borderId="20" xfId="0" applyFont="1" applyFill="1" applyBorder="1"/>
    <xf numFmtId="0" fontId="5" fillId="4" borderId="20" xfId="0" applyFont="1" applyFill="1" applyBorder="1"/>
    <xf numFmtId="0" fontId="5" fillId="4" borderId="4" xfId="0" applyFont="1" applyFill="1" applyBorder="1"/>
    <xf numFmtId="0" fontId="0" fillId="4" borderId="12" xfId="0" applyFill="1" applyBorder="1"/>
    <xf numFmtId="0" fontId="0" fillId="4" borderId="4" xfId="0" applyFill="1" applyBorder="1"/>
    <xf numFmtId="3" fontId="0" fillId="4" borderId="4" xfId="0" applyNumberFormat="1" applyFill="1" applyBorder="1"/>
    <xf numFmtId="3" fontId="0" fillId="4" borderId="11" xfId="0" applyNumberFormat="1" applyFill="1" applyBorder="1"/>
    <xf numFmtId="0" fontId="5" fillId="0" borderId="29" xfId="0" applyFont="1" applyBorder="1"/>
    <xf numFmtId="0" fontId="2" fillId="0" borderId="30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13" xfId="0" applyFont="1" applyFill="1" applyBorder="1"/>
    <xf numFmtId="0" fontId="5" fillId="2" borderId="26" xfId="0" applyFont="1" applyFill="1" applyBorder="1"/>
    <xf numFmtId="0" fontId="5" fillId="4" borderId="0" xfId="0" applyFont="1" applyFill="1" applyAlignment="1">
      <alignment horizontal="center" wrapText="1"/>
    </xf>
    <xf numFmtId="1" fontId="2" fillId="0" borderId="27" xfId="0" applyNumberFormat="1" applyFont="1" applyBorder="1"/>
    <xf numFmtId="3" fontId="2" fillId="0" borderId="27" xfId="0" applyNumberFormat="1" applyFont="1" applyBorder="1"/>
    <xf numFmtId="0" fontId="2" fillId="0" borderId="27" xfId="0" applyFont="1" applyBorder="1"/>
    <xf numFmtId="3" fontId="0" fillId="0" borderId="1" xfId="0" applyNumberFormat="1" applyBorder="1" applyAlignment="1" applyProtection="1">
      <alignment horizontal="center"/>
      <protection hidden="1"/>
    </xf>
    <xf numFmtId="3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2" borderId="7" xfId="0" applyFont="1" applyFill="1" applyBorder="1"/>
    <xf numFmtId="0" fontId="2" fillId="2" borderId="31" xfId="0" applyFont="1" applyFill="1" applyBorder="1"/>
    <xf numFmtId="3" fontId="0" fillId="0" borderId="13" xfId="0" applyNumberFormat="1" applyBorder="1" applyAlignment="1" applyProtection="1">
      <alignment horizontal="center"/>
      <protection hidden="1"/>
    </xf>
    <xf numFmtId="0" fontId="3" fillId="2" borderId="16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wrapText="1"/>
    </xf>
    <xf numFmtId="0" fontId="2" fillId="4" borderId="32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 wrapText="1"/>
    </xf>
    <xf numFmtId="0" fontId="7" fillId="0" borderId="19" xfId="0" applyFont="1" applyBorder="1"/>
    <xf numFmtId="0" fontId="7" fillId="0" borderId="25" xfId="0" applyFont="1" applyBorder="1"/>
    <xf numFmtId="0" fontId="7" fillId="0" borderId="21" xfId="0" applyFont="1" applyBorder="1"/>
    <xf numFmtId="1" fontId="7" fillId="0" borderId="22" xfId="0" applyNumberFormat="1" applyFont="1" applyBorder="1"/>
    <xf numFmtId="0" fontId="6" fillId="0" borderId="4" xfId="0" applyFont="1" applyBorder="1"/>
    <xf numFmtId="0" fontId="8" fillId="0" borderId="0" xfId="1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right"/>
    </xf>
    <xf numFmtId="1" fontId="0" fillId="0" borderId="0" xfId="0" applyNumberFormat="1"/>
    <xf numFmtId="0" fontId="11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 vertical="top"/>
    </xf>
    <xf numFmtId="0" fontId="13" fillId="0" borderId="0" xfId="2" applyFont="1"/>
  </cellXfs>
  <cellStyles count="3">
    <cellStyle name="Hyperlinkki" xfId="2" builtinId="8"/>
    <cellStyle name="Normaali" xfId="0" builtinId="0"/>
    <cellStyle name="Normal 2" xfId="1" xr:uid="{B4A09D7C-B1AE-4DB9-9FAD-09FBEEE4D15B}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0</xdr:row>
      <xdr:rowOff>50800</xdr:rowOff>
    </xdr:from>
    <xdr:to>
      <xdr:col>7</xdr:col>
      <xdr:colOff>1102783</xdr:colOff>
      <xdr:row>2</xdr:row>
      <xdr:rowOff>101600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5F4657D-E4A1-0A43-8042-C01C30ABB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50800"/>
          <a:ext cx="1140883" cy="53340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78</xdr:row>
      <xdr:rowOff>104774</xdr:rowOff>
    </xdr:from>
    <xdr:to>
      <xdr:col>8</xdr:col>
      <xdr:colOff>803763</xdr:colOff>
      <xdr:row>82</xdr:row>
      <xdr:rowOff>95249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FED53-FDE8-0848-9135-B9049BD9F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1175" y="13439774"/>
          <a:ext cx="1626088" cy="688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43</xdr:row>
      <xdr:rowOff>152400</xdr:rowOff>
    </xdr:from>
    <xdr:to>
      <xdr:col>16</xdr:col>
      <xdr:colOff>156715</xdr:colOff>
      <xdr:row>68</xdr:row>
      <xdr:rowOff>91815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CCB35CF-004C-CA56-651D-74AA4F304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7153275"/>
          <a:ext cx="5805040" cy="418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86"/>
  <sheetViews>
    <sheetView showGridLines="0" tabSelected="1" zoomScaleNormal="100" workbookViewId="0">
      <pane ySplit="13" topLeftCell="A14" activePane="bottomLeft" state="frozen"/>
      <selection pane="bottomLeft" activeCell="H4" sqref="H4"/>
    </sheetView>
  </sheetViews>
  <sheetFormatPr baseColWidth="10" defaultColWidth="8.83203125" defaultRowHeight="13" x14ac:dyDescent="0.15"/>
  <cols>
    <col min="2" max="2" width="5.5" customWidth="1"/>
    <col min="3" max="3" width="13.5" customWidth="1"/>
    <col min="4" max="4" width="14.5" customWidth="1"/>
    <col min="5" max="5" width="14.83203125" customWidth="1"/>
    <col min="6" max="6" width="14.5" customWidth="1"/>
    <col min="7" max="7" width="14" customWidth="1"/>
    <col min="8" max="8" width="15.1640625" customWidth="1"/>
    <col min="9" max="9" width="14.1640625" customWidth="1"/>
    <col min="10" max="10" width="15" customWidth="1"/>
    <col min="11" max="11" width="14.83203125" customWidth="1"/>
    <col min="12" max="12" width="12.6640625" customWidth="1"/>
    <col min="13" max="13" width="15.1640625" customWidth="1"/>
    <col min="14" max="14" width="14.5" customWidth="1"/>
    <col min="15" max="15" width="11" customWidth="1"/>
    <col min="16" max="16" width="14.6640625" customWidth="1"/>
    <col min="17" max="17" width="14.5" customWidth="1"/>
    <col min="18" max="18" width="11.5" customWidth="1"/>
  </cols>
  <sheetData>
    <row r="2" spans="3:17" ht="25" customHeight="1" x14ac:dyDescent="0.25">
      <c r="C2" s="7" t="s">
        <v>4</v>
      </c>
      <c r="D2" s="7"/>
      <c r="E2" s="6"/>
      <c r="F2" s="105" t="s">
        <v>20</v>
      </c>
      <c r="G2" s="15">
        <v>45687</v>
      </c>
    </row>
    <row r="3" spans="3:17" ht="14" thickBot="1" x14ac:dyDescent="0.2"/>
    <row r="4" spans="3:17" ht="20.25" customHeight="1" thickBot="1" x14ac:dyDescent="0.2">
      <c r="C4" s="12" t="s">
        <v>21</v>
      </c>
      <c r="D4" s="13">
        <v>60</v>
      </c>
      <c r="E4" s="14" t="s">
        <v>22</v>
      </c>
      <c r="F4" s="13">
        <v>30</v>
      </c>
      <c r="G4" s="14" t="s">
        <v>23</v>
      </c>
      <c r="H4" s="11">
        <v>20</v>
      </c>
    </row>
    <row r="5" spans="3:17" ht="14" thickBot="1" x14ac:dyDescent="0.2">
      <c r="C5" s="8"/>
    </row>
    <row r="6" spans="3:17" ht="20.25" customHeight="1" thickBot="1" x14ac:dyDescent="0.2">
      <c r="C6" s="12" t="s">
        <v>24</v>
      </c>
      <c r="D6" s="13">
        <v>400</v>
      </c>
    </row>
    <row r="8" spans="3:17" ht="15" x14ac:dyDescent="0.2">
      <c r="C8" s="104" t="s">
        <v>44</v>
      </c>
    </row>
    <row r="9" spans="3:17" ht="15" x14ac:dyDescent="0.2">
      <c r="C9" s="104" t="s">
        <v>45</v>
      </c>
    </row>
    <row r="10" spans="3:17" ht="15" x14ac:dyDescent="0.15">
      <c r="C10" s="103" t="s">
        <v>43</v>
      </c>
    </row>
    <row r="11" spans="3:17" ht="16" thickBot="1" x14ac:dyDescent="0.2">
      <c r="C11" s="103"/>
    </row>
    <row r="12" spans="3:17" ht="17" thickBot="1" x14ac:dyDescent="0.25">
      <c r="D12" s="63"/>
      <c r="E12" s="95" t="s">
        <v>25</v>
      </c>
      <c r="F12" s="96" t="s">
        <v>26</v>
      </c>
      <c r="G12" s="96" t="s">
        <v>27</v>
      </c>
      <c r="H12" s="96" t="s">
        <v>28</v>
      </c>
      <c r="I12" s="92" t="s">
        <v>29</v>
      </c>
      <c r="K12" s="63"/>
      <c r="N12" s="63"/>
      <c r="Q12" s="63"/>
    </row>
    <row r="13" spans="3:17" ht="20.25" customHeight="1" thickBot="1" x14ac:dyDescent="0.2">
      <c r="C13" s="89" t="s">
        <v>31</v>
      </c>
      <c r="D13" s="90" t="s">
        <v>32</v>
      </c>
      <c r="E13" s="94" t="s">
        <v>30</v>
      </c>
      <c r="F13" s="97" t="s">
        <v>30</v>
      </c>
      <c r="G13" s="97" t="s">
        <v>30</v>
      </c>
      <c r="H13" s="97" t="s">
        <v>30</v>
      </c>
      <c r="I13" s="93" t="s">
        <v>30</v>
      </c>
      <c r="J13" s="6"/>
      <c r="K13" s="64"/>
      <c r="M13" s="6"/>
      <c r="N13" s="64"/>
      <c r="P13" s="6"/>
      <c r="Q13" s="64"/>
    </row>
    <row r="14" spans="3:17" x14ac:dyDescent="0.15">
      <c r="C14" s="88">
        <f>6*45</f>
        <v>270</v>
      </c>
      <c r="D14" s="88">
        <v>6</v>
      </c>
      <c r="E14" s="91">
        <f>IF(Data!D47/Data!$F$42&lt;=Data!$E$42,Data!D47,"-")</f>
        <v>62.368473776376163</v>
      </c>
      <c r="F14" s="91">
        <f>IF(Data!E47/Data!$J$42&lt;=Data!$I$42,Data!E47,"-")</f>
        <v>82.977312717120725</v>
      </c>
      <c r="G14" s="91">
        <f>IF(Data!F47/Data!$N$42&lt;=Data!$M$42,Data!F47,"-")</f>
        <v>108.96861717801204</v>
      </c>
      <c r="H14" s="91">
        <f>IF(Data!G47/Data!$R$42&lt;=Data!$Q$42,Data!G47,"-")</f>
        <v>129.85913133306582</v>
      </c>
      <c r="I14" s="91">
        <f>IF(Data!H47/Data!$V$42&lt;=Data!$U$42,Data!H47,"-")</f>
        <v>149.92132662809138</v>
      </c>
      <c r="J14" s="26"/>
      <c r="M14" s="26"/>
      <c r="P14" s="26"/>
    </row>
    <row r="15" spans="3:17" x14ac:dyDescent="0.15">
      <c r="C15" s="87">
        <f>C14+45</f>
        <v>315</v>
      </c>
      <c r="D15" s="87">
        <v>7</v>
      </c>
      <c r="E15" s="85">
        <f>IF(Data!D48/Data!$F$42&lt;=Data!$E$42,Data!D48,"-")</f>
        <v>72.76321940577219</v>
      </c>
      <c r="F15" s="85">
        <f>IF(Data!E48/Data!$J$42&lt;=Data!$I$42,Data!E48,"-")</f>
        <v>96.806864836640841</v>
      </c>
      <c r="G15" s="85">
        <f>IF(Data!F48/Data!$N$42&lt;=Data!$M$42,Data!F48,"-")</f>
        <v>127.13005337434738</v>
      </c>
      <c r="H15" s="85">
        <f>IF(Data!G48/Data!$R$42&lt;=Data!$Q$42,Data!G48,"-")</f>
        <v>151.50231988857681</v>
      </c>
      <c r="I15" s="85">
        <f>IF(Data!H48/Data!$V$42&lt;=Data!$U$42,Data!H48,"-")</f>
        <v>174.90821439943994</v>
      </c>
      <c r="J15" s="26"/>
      <c r="M15" s="26"/>
      <c r="P15" s="26"/>
    </row>
    <row r="16" spans="3:17" x14ac:dyDescent="0.15">
      <c r="C16" s="86">
        <f>C15+45</f>
        <v>360</v>
      </c>
      <c r="D16" s="87">
        <v>8</v>
      </c>
      <c r="E16" s="85">
        <f>IF(Data!D49/Data!$F$42&lt;=Data!$E$42,Data!D49,"-")</f>
        <v>83.157965035168218</v>
      </c>
      <c r="F16" s="85">
        <f>IF(Data!E49/Data!$J$42&lt;=Data!$I$42,Data!E49,"-")</f>
        <v>110.63641695616096</v>
      </c>
      <c r="G16" s="85">
        <f>IF(Data!F49/Data!$N$42&lt;=Data!$M$42,Data!F49,"-")</f>
        <v>145.29148957068273</v>
      </c>
      <c r="H16" s="85">
        <f>IF(Data!G49/Data!$R$42&lt;=Data!$Q$42,Data!G49,"-")</f>
        <v>173.14550844408777</v>
      </c>
      <c r="I16" s="85">
        <f>IF(Data!H49/Data!$V$42&lt;=Data!$U$42,Data!H49,"-")</f>
        <v>199.8951021707885</v>
      </c>
      <c r="J16" s="16"/>
      <c r="M16" s="16"/>
      <c r="P16" s="16"/>
    </row>
    <row r="17" spans="3:16" x14ac:dyDescent="0.15">
      <c r="C17" s="86">
        <f t="shared" ref="C17:C74" si="0">C16+45</f>
        <v>405</v>
      </c>
      <c r="D17" s="87">
        <v>9</v>
      </c>
      <c r="E17" s="85">
        <f>IF(Data!D50/Data!$F$42&lt;=Data!$E$42,Data!D50,"-")</f>
        <v>93.552710664564245</v>
      </c>
      <c r="F17" s="85">
        <f>IF(Data!E50/Data!$J$42&lt;=Data!$I$42,Data!E50,"-")</f>
        <v>124.46596907568107</v>
      </c>
      <c r="G17" s="85">
        <f>IF(Data!F50/Data!$N$42&lt;=Data!$M$42,Data!F50,"-")</f>
        <v>163.45292576701806</v>
      </c>
      <c r="H17" s="85">
        <f>IF(Data!G50/Data!$R$42&lt;=Data!$Q$42,Data!G50,"-")</f>
        <v>194.78869699959873</v>
      </c>
      <c r="I17" s="85">
        <f>IF(Data!H50/Data!$V$42&lt;=Data!$U$42,Data!H50,"-")</f>
        <v>224.88198994213707</v>
      </c>
      <c r="J17" s="16"/>
      <c r="M17" s="16"/>
      <c r="P17" s="16"/>
    </row>
    <row r="18" spans="3:16" x14ac:dyDescent="0.15">
      <c r="C18" s="86">
        <f t="shared" si="0"/>
        <v>450</v>
      </c>
      <c r="D18" s="87">
        <v>10</v>
      </c>
      <c r="E18" s="85">
        <f>IF(Data!D51/Data!$F$42&lt;=Data!$E$42,Data!D51,"-")</f>
        <v>103.94745629396027</v>
      </c>
      <c r="F18" s="85">
        <f>IF(Data!E51/Data!$J$42&lt;=Data!$I$42,Data!E51,"-")</f>
        <v>138.29552119520119</v>
      </c>
      <c r="G18" s="85">
        <f>IF(Data!F51/Data!$N$42&lt;=Data!$M$42,Data!F51,"-")</f>
        <v>181.61436196335342</v>
      </c>
      <c r="H18" s="85">
        <f>IF(Data!G51/Data!$R$42&lt;=Data!$Q$42,Data!G51,"-")</f>
        <v>216.43188555510972</v>
      </c>
      <c r="I18" s="85">
        <f>IF(Data!H51/Data!$V$42&lt;=Data!$U$42,Data!H51,"-")</f>
        <v>249.86887771348563</v>
      </c>
      <c r="J18" s="16"/>
      <c r="M18" s="16"/>
      <c r="P18" s="16"/>
    </row>
    <row r="19" spans="3:16" x14ac:dyDescent="0.15">
      <c r="C19" s="86">
        <f t="shared" si="0"/>
        <v>495</v>
      </c>
      <c r="D19" s="87">
        <v>11</v>
      </c>
      <c r="E19" s="85">
        <f>IF(Data!D52/Data!$F$42&lt;=Data!$E$42,Data!D52,"-")</f>
        <v>114.3422019233563</v>
      </c>
      <c r="F19" s="85">
        <f>IF(Data!E52/Data!$J$42&lt;=Data!$I$42,Data!E52,"-")</f>
        <v>152.12507331472131</v>
      </c>
      <c r="G19" s="85">
        <f>IF(Data!F52/Data!$N$42&lt;=Data!$M$42,Data!F52,"-")</f>
        <v>199.77579815968875</v>
      </c>
      <c r="H19" s="85">
        <f>IF(Data!G52/Data!$R$42&lt;=Data!$Q$42,Data!G52,"-")</f>
        <v>238.07507411062068</v>
      </c>
      <c r="I19" s="85">
        <f>IF(Data!H52/Data!$V$42&lt;=Data!$U$42,Data!H52,"-")</f>
        <v>274.85576548483419</v>
      </c>
      <c r="J19" s="16"/>
      <c r="M19" s="16"/>
      <c r="P19" s="16"/>
    </row>
    <row r="20" spans="3:16" x14ac:dyDescent="0.15">
      <c r="C20" s="86">
        <f t="shared" si="0"/>
        <v>540</v>
      </c>
      <c r="D20" s="87">
        <v>12</v>
      </c>
      <c r="E20" s="85">
        <f>IF(Data!D53/Data!$F$42&lt;=Data!$E$42,Data!D53,"-")</f>
        <v>124.73694755275233</v>
      </c>
      <c r="F20" s="85">
        <f>IF(Data!E53/Data!$J$42&lt;=Data!$I$42,Data!E53,"-")</f>
        <v>165.95462543424145</v>
      </c>
      <c r="G20" s="85">
        <f>IF(Data!F53/Data!$N$42&lt;=Data!$M$42,Data!F53,"-")</f>
        <v>217.93723435602408</v>
      </c>
      <c r="H20" s="85">
        <f>IF(Data!G53/Data!$R$42&lt;=Data!$Q$42,Data!G53,"-")</f>
        <v>259.71826266613164</v>
      </c>
      <c r="I20" s="85">
        <f>IF(Data!H53/Data!$V$42&lt;=Data!$U$42,Data!H53,"-")</f>
        <v>299.84265325618276</v>
      </c>
      <c r="J20" s="16"/>
      <c r="M20" s="16"/>
      <c r="P20" s="16"/>
    </row>
    <row r="21" spans="3:16" x14ac:dyDescent="0.15">
      <c r="C21" s="86">
        <f t="shared" si="0"/>
        <v>585</v>
      </c>
      <c r="D21" s="87">
        <v>13</v>
      </c>
      <c r="E21" s="85">
        <f>IF(Data!D54/Data!$F$42&lt;=Data!$E$42,Data!D54,"-")</f>
        <v>135.13169318214835</v>
      </c>
      <c r="F21" s="85">
        <f>IF(Data!E54/Data!$J$42&lt;=Data!$I$42,Data!E54,"-")</f>
        <v>179.78417755376157</v>
      </c>
      <c r="G21" s="85">
        <f>IF(Data!F54/Data!$N$42&lt;=Data!$M$42,Data!F54,"-")</f>
        <v>236.09867055235944</v>
      </c>
      <c r="H21" s="85">
        <f>IF(Data!G54/Data!$R$42&lt;=Data!$Q$42,Data!G54,"-")</f>
        <v>281.3614512216426</v>
      </c>
      <c r="I21" s="85">
        <f>IF(Data!H54/Data!$V$42&lt;=Data!$U$42,Data!H54,"-")</f>
        <v>324.82954102753132</v>
      </c>
      <c r="J21" s="16"/>
      <c r="M21" s="16"/>
      <c r="P21" s="16"/>
    </row>
    <row r="22" spans="3:16" x14ac:dyDescent="0.15">
      <c r="C22" s="86">
        <f t="shared" si="0"/>
        <v>630</v>
      </c>
      <c r="D22" s="87">
        <v>14</v>
      </c>
      <c r="E22" s="85">
        <f>IF(Data!D55/Data!$F$42&lt;=Data!$E$42,Data!D55,"-")</f>
        <v>145.52643881154438</v>
      </c>
      <c r="F22" s="85">
        <f>IF(Data!E55/Data!$J$42&lt;=Data!$I$42,Data!E55,"-")</f>
        <v>193.61372967328168</v>
      </c>
      <c r="G22" s="85">
        <f>IF(Data!F55/Data!$N$42&lt;=Data!$M$42,Data!F55,"-")</f>
        <v>254.26010674869477</v>
      </c>
      <c r="H22" s="85">
        <f>IF(Data!G55/Data!$R$42&lt;=Data!$Q$42,Data!G55,"-")</f>
        <v>303.00463977715361</v>
      </c>
      <c r="I22" s="85">
        <f>IF(Data!H55/Data!$V$42&lt;=Data!$U$42,Data!H55,"-")</f>
        <v>349.81642879887988</v>
      </c>
      <c r="J22" s="16"/>
      <c r="M22" s="16"/>
      <c r="P22" s="16"/>
    </row>
    <row r="23" spans="3:16" x14ac:dyDescent="0.15">
      <c r="C23" s="86">
        <f t="shared" si="0"/>
        <v>675</v>
      </c>
      <c r="D23" s="87">
        <v>15</v>
      </c>
      <c r="E23" s="85">
        <f>IF(Data!D56/Data!$F$42&lt;=Data!$E$42,Data!D56,"-")</f>
        <v>155.92118444094041</v>
      </c>
      <c r="F23" s="85">
        <f>IF(Data!E56/Data!$J$42&lt;=Data!$I$42,Data!E56,"-")</f>
        <v>207.4432817928018</v>
      </c>
      <c r="G23" s="85">
        <f>IF(Data!F56/Data!$N$42&lt;=Data!$M$42,Data!F56,"-")</f>
        <v>272.42154294503013</v>
      </c>
      <c r="H23" s="85">
        <f>IF(Data!G56/Data!$R$42&lt;=Data!$Q$42,Data!G56,"-")</f>
        <v>324.64782833266457</v>
      </c>
      <c r="I23" s="85">
        <f>IF(Data!H56/Data!$V$42&lt;=Data!$U$42,Data!H56,"-")</f>
        <v>374.80331657022845</v>
      </c>
      <c r="J23" s="16"/>
      <c r="M23" s="16"/>
      <c r="P23" s="16"/>
    </row>
    <row r="24" spans="3:16" x14ac:dyDescent="0.15">
      <c r="C24" s="86">
        <f t="shared" si="0"/>
        <v>720</v>
      </c>
      <c r="D24" s="87">
        <v>16</v>
      </c>
      <c r="E24" s="85">
        <f>IF(Data!D57/Data!$F$42&lt;=Data!$E$42,Data!D57,"-")</f>
        <v>166.31593007033644</v>
      </c>
      <c r="F24" s="85">
        <f>IF(Data!E57/Data!$J$42&lt;=Data!$I$42,Data!E57,"-")</f>
        <v>221.27283391232191</v>
      </c>
      <c r="G24" s="85">
        <f>IF(Data!F57/Data!$N$42&lt;=Data!$M$42,Data!F57,"-")</f>
        <v>290.58297914136546</v>
      </c>
      <c r="H24" s="85">
        <f>IF(Data!G57/Data!$R$42&lt;=Data!$Q$42,Data!G57,"-")</f>
        <v>346.29101688817553</v>
      </c>
      <c r="I24" s="85">
        <f>IF(Data!H57/Data!$V$42&lt;=Data!$U$42,Data!H57,"-")</f>
        <v>399.79020434157701</v>
      </c>
      <c r="J24" s="16"/>
      <c r="M24" s="16"/>
      <c r="P24" s="16"/>
    </row>
    <row r="25" spans="3:16" x14ac:dyDescent="0.15">
      <c r="C25" s="86">
        <f t="shared" si="0"/>
        <v>765</v>
      </c>
      <c r="D25" s="87">
        <v>17</v>
      </c>
      <c r="E25" s="85">
        <f>IF(Data!D58/Data!$F$42&lt;=Data!$E$42,Data!D58,"-")</f>
        <v>176.71067569973246</v>
      </c>
      <c r="F25" s="85">
        <f>IF(Data!E58/Data!$J$42&lt;=Data!$I$42,Data!E58,"-")</f>
        <v>235.10238603184203</v>
      </c>
      <c r="G25" s="85">
        <f>IF(Data!F58/Data!$N$42&lt;=Data!$M$42,Data!F58,"-")</f>
        <v>308.74441533770079</v>
      </c>
      <c r="H25" s="85">
        <f>IF(Data!G58/Data!$R$42&lt;=Data!$Q$42,Data!G58,"-")</f>
        <v>367.93420544368649</v>
      </c>
      <c r="I25" s="85">
        <f>IF(Data!H58/Data!$V$42&lt;=Data!$U$42,Data!H58,"-")</f>
        <v>424.77709211292557</v>
      </c>
      <c r="J25" s="16"/>
      <c r="M25" s="16"/>
      <c r="P25" s="16"/>
    </row>
    <row r="26" spans="3:16" x14ac:dyDescent="0.15">
      <c r="C26" s="86">
        <f t="shared" si="0"/>
        <v>810</v>
      </c>
      <c r="D26" s="87">
        <v>18</v>
      </c>
      <c r="E26" s="85">
        <f>IF(Data!D59/Data!$F$42&lt;=Data!$E$42,Data!D59,"-")</f>
        <v>187.10542132912849</v>
      </c>
      <c r="F26" s="85">
        <f>IF(Data!E59/Data!$J$42&lt;=Data!$I$42,Data!E59,"-")</f>
        <v>248.93193815136215</v>
      </c>
      <c r="G26" s="85">
        <f>IF(Data!F59/Data!$N$42&lt;=Data!$M$42,Data!F59,"-")</f>
        <v>326.90585153403612</v>
      </c>
      <c r="H26" s="85">
        <f>IF(Data!G59/Data!$R$42&lt;=Data!$Q$42,Data!G59,"-")</f>
        <v>389.57739399919745</v>
      </c>
      <c r="I26" s="85">
        <f>IF(Data!H59/Data!$V$42&lt;=Data!$U$42,Data!H59,"-")</f>
        <v>449.76397988427414</v>
      </c>
      <c r="J26" s="16"/>
      <c r="M26" s="16"/>
      <c r="P26" s="16"/>
    </row>
    <row r="27" spans="3:16" x14ac:dyDescent="0.15">
      <c r="C27" s="86">
        <f t="shared" si="0"/>
        <v>855</v>
      </c>
      <c r="D27" s="87">
        <v>19</v>
      </c>
      <c r="E27" s="85">
        <f>IF(Data!D60/Data!$F$42&lt;=Data!$E$42,Data!D60,"-")</f>
        <v>197.50016695852452</v>
      </c>
      <c r="F27" s="85">
        <f>IF(Data!E60/Data!$J$42&lt;=Data!$I$42,Data!E60,"-")</f>
        <v>262.76149027088229</v>
      </c>
      <c r="G27" s="85">
        <f>IF(Data!F60/Data!$N$42&lt;=Data!$M$42,Data!F60,"-")</f>
        <v>345.0672877303715</v>
      </c>
      <c r="H27" s="85">
        <f>IF(Data!G60/Data!$R$42&lt;=Data!$Q$42,Data!G60,"-")</f>
        <v>411.22058255470847</v>
      </c>
      <c r="I27" s="85">
        <f>IF(Data!H60/Data!$V$42&lt;=Data!$U$42,Data!H60,"-")</f>
        <v>474.7508676556227</v>
      </c>
      <c r="J27" s="16"/>
      <c r="M27" s="16"/>
      <c r="P27" s="16"/>
    </row>
    <row r="28" spans="3:16" x14ac:dyDescent="0.15">
      <c r="C28" s="86">
        <f t="shared" si="0"/>
        <v>900</v>
      </c>
      <c r="D28" s="87">
        <v>20</v>
      </c>
      <c r="E28" s="85">
        <f>IF(Data!D61/Data!$F$42&lt;=Data!$E$42,Data!D61,"-")</f>
        <v>207.89491258792054</v>
      </c>
      <c r="F28" s="85">
        <f>IF(Data!E61/Data!$J$42&lt;=Data!$I$42,Data!E61,"-")</f>
        <v>276.59104239040238</v>
      </c>
      <c r="G28" s="85">
        <f>IF(Data!F61/Data!$N$42&lt;=Data!$M$42,Data!F61,"-")</f>
        <v>363.22872392670683</v>
      </c>
      <c r="H28" s="85">
        <f>IF(Data!G61/Data!$R$42&lt;=Data!$Q$42,Data!G61,"-")</f>
        <v>432.86377111021943</v>
      </c>
      <c r="I28" s="85">
        <f>IF(Data!H61/Data!$V$42&lt;=Data!$U$42,Data!H61,"-")</f>
        <v>499.73775542697126</v>
      </c>
      <c r="J28" s="16"/>
      <c r="M28" s="16"/>
      <c r="P28" s="16"/>
    </row>
    <row r="29" spans="3:16" x14ac:dyDescent="0.15">
      <c r="C29" s="86">
        <f t="shared" si="0"/>
        <v>945</v>
      </c>
      <c r="D29" s="87">
        <v>21</v>
      </c>
      <c r="E29" s="85">
        <f>IF(Data!D62/Data!$F$42&lt;=Data!$E$42,Data!D62,"-")</f>
        <v>218.28965821731657</v>
      </c>
      <c r="F29" s="85">
        <f>IF(Data!E62/Data!$J$42&lt;=Data!$I$42,Data!E62,"-")</f>
        <v>290.42059450992252</v>
      </c>
      <c r="G29" s="85">
        <f>IF(Data!F62/Data!$N$42&lt;=Data!$M$42,Data!F62,"-")</f>
        <v>381.39016012304216</v>
      </c>
      <c r="H29" s="85">
        <f>IF(Data!G62/Data!$R$42&lt;=Data!$Q$42,Data!G62,"-")</f>
        <v>454.50695966573039</v>
      </c>
      <c r="I29" s="85">
        <f>IF(Data!H62/Data!$V$42&lt;=Data!$U$42,Data!H62,"-")</f>
        <v>524.72464319831988</v>
      </c>
      <c r="J29" s="16"/>
      <c r="M29" s="16"/>
      <c r="P29" s="16"/>
    </row>
    <row r="30" spans="3:16" x14ac:dyDescent="0.15">
      <c r="C30" s="86">
        <f t="shared" si="0"/>
        <v>990</v>
      </c>
      <c r="D30" s="87">
        <v>22</v>
      </c>
      <c r="E30" s="85">
        <f>IF(Data!D63/Data!$F$42&lt;=Data!$E$42,Data!D63,"-")</f>
        <v>228.6844038467126</v>
      </c>
      <c r="F30" s="85">
        <f>IF(Data!E63/Data!$J$42&lt;=Data!$I$42,Data!E63,"-")</f>
        <v>304.25014662944261</v>
      </c>
      <c r="G30" s="85">
        <f>IF(Data!F63/Data!$N$42&lt;=Data!$M$42,Data!F63,"-")</f>
        <v>399.5515963193775</v>
      </c>
      <c r="H30" s="85">
        <f>IF(Data!G63/Data!$R$42&lt;=Data!$Q$42,Data!G63,"-")</f>
        <v>476.15014822124135</v>
      </c>
      <c r="I30" s="85">
        <f>IF(Data!H63/Data!$V$42&lt;=Data!$U$42,Data!H63,"-")</f>
        <v>549.71153096966839</v>
      </c>
      <c r="J30" s="16"/>
      <c r="M30" s="16"/>
      <c r="P30" s="16"/>
    </row>
    <row r="31" spans="3:16" x14ac:dyDescent="0.15">
      <c r="C31" s="86">
        <f t="shared" si="0"/>
        <v>1035</v>
      </c>
      <c r="D31" s="87">
        <v>23</v>
      </c>
      <c r="E31" s="85">
        <f>IF(Data!D64/Data!$F$42&lt;=Data!$E$42,Data!D64,"-")</f>
        <v>239.07914947610863</v>
      </c>
      <c r="F31" s="85">
        <f>IF(Data!E64/Data!$J$42&lt;=Data!$I$42,Data!E64,"-")</f>
        <v>318.07969874896276</v>
      </c>
      <c r="G31" s="85">
        <f>IF(Data!F64/Data!$N$42&lt;=Data!$M$42,Data!F64,"-")</f>
        <v>417.71303251571283</v>
      </c>
      <c r="H31" s="85">
        <f>IF(Data!G64/Data!$R$42&lt;=Data!$Q$42,Data!G64,"-")</f>
        <v>497.79333677675231</v>
      </c>
      <c r="I31" s="85">
        <f>IF(Data!H64/Data!$V$42&lt;=Data!$U$42,Data!H64,"-")</f>
        <v>574.69841874101689</v>
      </c>
      <c r="J31" s="55"/>
      <c r="M31" s="55"/>
      <c r="P31" s="55"/>
    </row>
    <row r="32" spans="3:16" x14ac:dyDescent="0.15">
      <c r="C32" s="86">
        <f t="shared" si="0"/>
        <v>1080</v>
      </c>
      <c r="D32" s="87">
        <v>24</v>
      </c>
      <c r="E32" s="85">
        <f>IF(Data!D65/Data!$F$42&lt;=Data!$E$42,Data!D65,"-")</f>
        <v>249.47389510550465</v>
      </c>
      <c r="F32" s="85">
        <f>IF(Data!E65/Data!$J$42&lt;=Data!$I$42,Data!E65,"-")</f>
        <v>331.9092508684829</v>
      </c>
      <c r="G32" s="85">
        <f>IF(Data!F65/Data!$N$42&lt;=Data!$M$42,Data!F65,"-")</f>
        <v>435.87446871204816</v>
      </c>
      <c r="H32" s="85">
        <f>IF(Data!G65/Data!$R$42&lt;=Data!$Q$42,Data!G65,"-")</f>
        <v>519.43652533226327</v>
      </c>
      <c r="I32" s="85">
        <f>IF(Data!H65/Data!$V$42&lt;=Data!$U$42,Data!H65,"-")</f>
        <v>599.68530651236551</v>
      </c>
      <c r="J32" s="55"/>
      <c r="M32" s="55"/>
      <c r="P32" s="55"/>
    </row>
    <row r="33" spans="2:18" x14ac:dyDescent="0.15">
      <c r="C33" s="86">
        <f t="shared" si="0"/>
        <v>1125</v>
      </c>
      <c r="D33" s="87">
        <v>25</v>
      </c>
      <c r="E33" s="85">
        <f>IF(Data!D66/Data!$F$42&lt;=Data!$E$42,Data!D66,"-")</f>
        <v>259.86864073490068</v>
      </c>
      <c r="F33" s="85">
        <f>IF(Data!E66/Data!$J$42&lt;=Data!$I$42,Data!E66,"-")</f>
        <v>345.73880298800299</v>
      </c>
      <c r="G33" s="85">
        <f>IF(Data!F66/Data!$N$42&lt;=Data!$M$42,Data!F66,"-")</f>
        <v>454.03590490838354</v>
      </c>
      <c r="H33" s="85">
        <f>IF(Data!G66/Data!$R$42&lt;=Data!$Q$42,Data!G66,"-")</f>
        <v>541.07971388777423</v>
      </c>
      <c r="I33" s="85">
        <f>IF(Data!H66/Data!$V$42&lt;=Data!$U$42,Data!H66,"-")</f>
        <v>624.67219428371413</v>
      </c>
      <c r="J33" s="55"/>
      <c r="M33" s="55"/>
      <c r="P33" s="55"/>
    </row>
    <row r="34" spans="2:18" ht="12.75" customHeight="1" x14ac:dyDescent="0.15">
      <c r="C34" s="86">
        <f t="shared" si="0"/>
        <v>1170</v>
      </c>
      <c r="D34" s="87">
        <v>26</v>
      </c>
      <c r="E34" s="85">
        <f>IF(Data!D67/Data!$F$42&lt;=Data!$E$42,Data!D67,"-")</f>
        <v>270.26338636429671</v>
      </c>
      <c r="F34" s="85">
        <f>IF(Data!E67/Data!$J$42&lt;=Data!$I$42,Data!E67,"-")</f>
        <v>359.56835510752313</v>
      </c>
      <c r="G34" s="85">
        <f>IF(Data!F67/Data!$N$42&lt;=Data!$M$42,Data!F67,"-")</f>
        <v>472.19734110471887</v>
      </c>
      <c r="H34" s="85">
        <f>IF(Data!G67/Data!$R$42&lt;=Data!$Q$42,Data!G67,"-")</f>
        <v>562.72290244328519</v>
      </c>
      <c r="I34" s="85">
        <f>IF(Data!H67/Data!$V$42&lt;=Data!$U$42,Data!H67,"-")</f>
        <v>649.65908205506264</v>
      </c>
      <c r="J34" s="16"/>
      <c r="K34" s="10"/>
      <c r="M34" s="16"/>
      <c r="N34" s="10"/>
      <c r="P34" s="16"/>
      <c r="Q34" s="10"/>
    </row>
    <row r="35" spans="2:18" x14ac:dyDescent="0.15">
      <c r="C35" s="86">
        <f t="shared" si="0"/>
        <v>1215</v>
      </c>
      <c r="D35" s="87">
        <v>27</v>
      </c>
      <c r="E35" s="85">
        <f>IF(Data!D68/Data!$F$42&lt;=Data!$E$42,Data!D68,"-")</f>
        <v>280.65813199369273</v>
      </c>
      <c r="F35" s="85">
        <f>IF(Data!E68/Data!$J$42&lt;=Data!$I$42,Data!E68,"-")</f>
        <v>373.39790722704322</v>
      </c>
      <c r="G35" s="85">
        <f>IF(Data!F68/Data!$N$42&lt;=Data!$M$42,Data!F68,"-")</f>
        <v>490.3587773010542</v>
      </c>
      <c r="H35" s="85">
        <f>IF(Data!G68/Data!$R$42&lt;=Data!$Q$42,Data!G68,"-")</f>
        <v>584.36609099879627</v>
      </c>
      <c r="I35" s="85">
        <f>IF(Data!H68/Data!$V$42&lt;=Data!$U$42,Data!H68,"-")</f>
        <v>674.64596982641115</v>
      </c>
      <c r="J35" s="16"/>
      <c r="K35" s="10"/>
      <c r="M35" s="16"/>
      <c r="N35" s="10"/>
      <c r="P35" s="16"/>
      <c r="Q35" s="10"/>
    </row>
    <row r="36" spans="2:18" x14ac:dyDescent="0.15">
      <c r="C36" s="86">
        <f t="shared" si="0"/>
        <v>1260</v>
      </c>
      <c r="D36" s="87">
        <v>28</v>
      </c>
      <c r="E36" s="85">
        <f>IF(Data!D69/Data!$F$42&lt;=Data!$E$42,Data!D69,"-")</f>
        <v>291.05287762308876</v>
      </c>
      <c r="F36" s="85">
        <f>IF(Data!E69/Data!$J$42&lt;=Data!$I$42,Data!E69,"-")</f>
        <v>387.22745934656336</v>
      </c>
      <c r="G36" s="85">
        <f>IF(Data!F69/Data!$N$42&lt;=Data!$M$42,Data!F69,"-")</f>
        <v>508.52021349738953</v>
      </c>
      <c r="H36" s="85">
        <f>IF(Data!G69/Data!$R$42&lt;=Data!$Q$42,Data!G69,"-")</f>
        <v>606.00927955430723</v>
      </c>
      <c r="I36" s="85">
        <f>IF(Data!H69/Data!$V$42&lt;=Data!$U$42,Data!H69,"-")</f>
        <v>699.63285759775977</v>
      </c>
      <c r="J36" s="56"/>
      <c r="K36" s="57"/>
      <c r="L36" s="26"/>
      <c r="M36" s="56"/>
      <c r="N36" s="57"/>
      <c r="O36" s="26"/>
      <c r="P36" s="56"/>
      <c r="Q36" s="57"/>
      <c r="R36" s="26"/>
    </row>
    <row r="37" spans="2:18" x14ac:dyDescent="0.15">
      <c r="C37" s="86">
        <f t="shared" si="0"/>
        <v>1305</v>
      </c>
      <c r="D37" s="87">
        <v>29</v>
      </c>
      <c r="E37" s="85">
        <f>IF(Data!D70/Data!$F$42&lt;=Data!$E$42,Data!D70,"-")</f>
        <v>301.44762325248479</v>
      </c>
      <c r="F37" s="85">
        <f>IF(Data!E70/Data!$J$42&lt;=Data!$I$42,Data!E70,"-")</f>
        <v>401.05701146608345</v>
      </c>
      <c r="G37" s="85">
        <f>IF(Data!F70/Data!$N$42&lt;=Data!$M$42,Data!F70,"-")</f>
        <v>526.68164969372492</v>
      </c>
      <c r="H37" s="85">
        <f>IF(Data!G70/Data!$R$42&lt;=Data!$Q$42,Data!G70,"-")</f>
        <v>627.65246810981819</v>
      </c>
      <c r="I37" s="85">
        <f>IF(Data!H70/Data!$V$42&lt;=Data!$U$42,Data!H70,"-")</f>
        <v>724.61974536910839</v>
      </c>
      <c r="J37" s="56"/>
      <c r="K37" s="57"/>
      <c r="L37" s="58"/>
      <c r="M37" s="56"/>
      <c r="N37" s="57"/>
      <c r="O37" s="58"/>
      <c r="P37" s="56"/>
      <c r="Q37" s="57"/>
      <c r="R37" s="58"/>
    </row>
    <row r="38" spans="2:18" x14ac:dyDescent="0.15">
      <c r="C38" s="86">
        <f t="shared" si="0"/>
        <v>1350</v>
      </c>
      <c r="D38" s="87">
        <v>30</v>
      </c>
      <c r="E38" s="85">
        <f>IF(Data!D71/Data!$F$42&lt;=Data!$E$42,Data!D71,"-")</f>
        <v>311.84236888188082</v>
      </c>
      <c r="F38" s="85">
        <f>IF(Data!E71/Data!$J$42&lt;=Data!$I$42,Data!E71,"-")</f>
        <v>414.8865635856036</v>
      </c>
      <c r="G38" s="85">
        <f>IF(Data!F71/Data!$N$42&lt;=Data!$M$42,Data!F71,"-")</f>
        <v>544.84308589006025</v>
      </c>
      <c r="H38" s="85">
        <f>IF(Data!G71/Data!$R$42&lt;=Data!$Q$42,Data!G71,"-")</f>
        <v>649.29565666532915</v>
      </c>
      <c r="I38" s="85">
        <f>IF(Data!H71/Data!$V$42&lt;=Data!$U$42,Data!H71,"-")</f>
        <v>749.60663314045689</v>
      </c>
      <c r="J38" s="56"/>
      <c r="K38" s="57"/>
      <c r="L38" s="26"/>
      <c r="M38" s="56"/>
      <c r="N38" s="57"/>
      <c r="O38" s="26"/>
      <c r="P38" s="56"/>
      <c r="Q38" s="57"/>
      <c r="R38" s="26"/>
    </row>
    <row r="39" spans="2:18" x14ac:dyDescent="0.15">
      <c r="C39" s="86">
        <f t="shared" si="0"/>
        <v>1395</v>
      </c>
      <c r="D39" s="87">
        <v>31</v>
      </c>
      <c r="E39" s="85">
        <f>IF(Data!D72/Data!$F$42&lt;=Data!$E$42,Data!D72,"-")</f>
        <v>322.23711451127684</v>
      </c>
      <c r="F39" s="85">
        <f>IF(Data!E72/Data!$J$42&lt;=Data!$I$42,Data!E72,"-")</f>
        <v>428.71611570512368</v>
      </c>
      <c r="G39" s="85">
        <f>IF(Data!F72/Data!$N$42&lt;=Data!$M$42,Data!F72,"-")</f>
        <v>563.00452208639558</v>
      </c>
      <c r="H39" s="85">
        <f>IF(Data!G72/Data!$R$42&lt;=Data!$Q$42,Data!G72,"-")</f>
        <v>670.93884522084011</v>
      </c>
      <c r="I39" s="85">
        <f>IF(Data!H72/Data!$V$42&lt;=Data!$U$42,Data!H72,"-")</f>
        <v>774.5935209118054</v>
      </c>
      <c r="J39" s="16"/>
      <c r="K39" s="10"/>
      <c r="M39" s="16"/>
      <c r="N39" s="10"/>
      <c r="P39" s="16"/>
      <c r="Q39" s="10"/>
    </row>
    <row r="40" spans="2:18" x14ac:dyDescent="0.15">
      <c r="C40" s="86">
        <f t="shared" si="0"/>
        <v>1440</v>
      </c>
      <c r="D40" s="87">
        <v>32</v>
      </c>
      <c r="E40" s="85">
        <f>IF(Data!D73/Data!$F$42&lt;=Data!$E$42,Data!D73,"-")</f>
        <v>332.63186014067287</v>
      </c>
      <c r="F40" s="85">
        <f>IF(Data!E73/Data!$J$42&lt;=Data!$I$42,Data!E73,"-")</f>
        <v>442.54566782464383</v>
      </c>
      <c r="G40" s="85">
        <f>IF(Data!F73/Data!$N$42&lt;=Data!$M$42,Data!F73,"-")</f>
        <v>581.16595828273091</v>
      </c>
      <c r="H40" s="85">
        <f>IF(Data!G73/Data!$R$42&lt;=Data!$Q$42,Data!G73,"-")</f>
        <v>692.58203377635107</v>
      </c>
      <c r="I40" s="85">
        <f>IF(Data!H73/Data!$V$42&lt;=Data!$U$42,Data!H73,"-")</f>
        <v>799.58040868315402</v>
      </c>
      <c r="J40" s="16"/>
      <c r="K40" s="10"/>
      <c r="M40" s="16"/>
      <c r="N40" s="10"/>
      <c r="P40" s="16"/>
      <c r="Q40" s="10"/>
    </row>
    <row r="41" spans="2:18" x14ac:dyDescent="0.15">
      <c r="C41" s="86">
        <f t="shared" si="0"/>
        <v>1485</v>
      </c>
      <c r="D41" s="87">
        <v>33</v>
      </c>
      <c r="E41" s="85">
        <f>IF(Data!D74/Data!$F$42&lt;=Data!$E$42,Data!D74,"-")</f>
        <v>343.0266057700689</v>
      </c>
      <c r="F41" s="85">
        <f>IF(Data!E74/Data!$J$42&lt;=Data!$I$42,Data!E74,"-")</f>
        <v>456.37521994416397</v>
      </c>
      <c r="G41" s="85">
        <f>IF(Data!F74/Data!$N$42&lt;=Data!$M$42,Data!F74,"-")</f>
        <v>599.32739447906624</v>
      </c>
      <c r="H41" s="85">
        <f>IF(Data!G74/Data!$R$42&lt;=Data!$Q$42,Data!G74,"-")</f>
        <v>714.22522233186203</v>
      </c>
      <c r="I41" s="85">
        <f>IF(Data!H74/Data!$V$42&lt;=Data!$U$42,Data!H74,"-")</f>
        <v>824.56729645450264</v>
      </c>
      <c r="J41" s="16"/>
      <c r="K41" s="10"/>
      <c r="M41" s="16"/>
      <c r="N41" s="10"/>
      <c r="P41" s="16"/>
      <c r="Q41" s="10"/>
    </row>
    <row r="42" spans="2:18" x14ac:dyDescent="0.15">
      <c r="C42" s="86">
        <f t="shared" si="0"/>
        <v>1530</v>
      </c>
      <c r="D42" s="87">
        <v>34</v>
      </c>
      <c r="E42" s="85">
        <f>IF(Data!D75/Data!$F$42&lt;=Data!$E$42,Data!D75,"-")</f>
        <v>353.42135139946492</v>
      </c>
      <c r="F42" s="85">
        <f>IF(Data!E75/Data!$J$42&lt;=Data!$I$42,Data!E75,"-")</f>
        <v>470.20477206368406</v>
      </c>
      <c r="G42" s="85">
        <f>IF(Data!F75/Data!$N$42&lt;=Data!$M$42,Data!F75,"-")</f>
        <v>617.48883067540157</v>
      </c>
      <c r="H42" s="85">
        <f>IF(Data!G75/Data!$R$42&lt;=Data!$Q$42,Data!G75,"-")</f>
        <v>735.86841088737299</v>
      </c>
      <c r="I42" s="85">
        <f>IF(Data!H75/Data!$V$42&lt;=Data!$U$42,Data!H75,"-")</f>
        <v>849.55418422585115</v>
      </c>
      <c r="J42" s="16"/>
      <c r="K42" s="10"/>
      <c r="M42" s="16"/>
      <c r="N42" s="10"/>
      <c r="P42" s="16"/>
      <c r="Q42" s="10"/>
    </row>
    <row r="43" spans="2:18" x14ac:dyDescent="0.15">
      <c r="B43" s="6"/>
      <c r="C43" s="86">
        <f t="shared" si="0"/>
        <v>1575</v>
      </c>
      <c r="D43" s="87">
        <v>35</v>
      </c>
      <c r="E43" s="85">
        <f>IF(Data!D76/Data!$F$42&lt;=Data!$E$42,Data!D76,"-")</f>
        <v>363.81609702886095</v>
      </c>
      <c r="F43" s="85">
        <f>IF(Data!E76/Data!$J$42&lt;=Data!$I$42,Data!E76,"-")</f>
        <v>484.03432418320421</v>
      </c>
      <c r="G43" s="85">
        <f>IF(Data!F76/Data!$N$42&lt;=Data!$M$42,Data!F76,"-")</f>
        <v>635.6502668717369</v>
      </c>
      <c r="H43" s="85">
        <f>IF(Data!G76/Data!$R$42&lt;=Data!$Q$42,Data!G76,"-")</f>
        <v>757.51159944288395</v>
      </c>
      <c r="I43" s="85">
        <f>IF(Data!H76/Data!$V$42&lt;=Data!$U$42,Data!H76,"-")</f>
        <v>874.54107199719965</v>
      </c>
      <c r="J43" s="55"/>
      <c r="K43" s="10"/>
      <c r="M43" s="55"/>
      <c r="N43" s="10"/>
      <c r="P43" s="55"/>
      <c r="Q43" s="59"/>
    </row>
    <row r="44" spans="2:18" x14ac:dyDescent="0.15">
      <c r="C44" s="86">
        <f t="shared" si="0"/>
        <v>1620</v>
      </c>
      <c r="D44" s="87">
        <v>36</v>
      </c>
      <c r="E44" s="85">
        <f>IF(Data!D77/Data!$F$42&lt;=Data!$E$42,Data!D77,"-")</f>
        <v>374.21084265825698</v>
      </c>
      <c r="F44" s="85">
        <f>IF(Data!E77/Data!$J$42&lt;=Data!$I$42,Data!E77,"-")</f>
        <v>497.86387630272429</v>
      </c>
      <c r="G44" s="85">
        <f>IF(Data!F77/Data!$N$42&lt;=Data!$M$42,Data!F77,"-")</f>
        <v>653.81170306807223</v>
      </c>
      <c r="H44" s="85">
        <f>IF(Data!G77/Data!$R$42&lt;=Data!$Q$42,Data!G77,"-")</f>
        <v>779.15478799839491</v>
      </c>
      <c r="I44" s="85">
        <f>IF(Data!H77/Data!$V$42&lt;=Data!$U$42,Data!H77,"-")</f>
        <v>899.52795976854827</v>
      </c>
      <c r="J44" s="55"/>
      <c r="K44" s="60"/>
      <c r="L44" s="6"/>
      <c r="M44" s="55"/>
      <c r="N44" s="60"/>
      <c r="O44" s="6"/>
      <c r="P44" s="55"/>
      <c r="Q44" s="60"/>
      <c r="R44" s="6"/>
    </row>
    <row r="45" spans="2:18" x14ac:dyDescent="0.15">
      <c r="C45" s="86">
        <f t="shared" si="0"/>
        <v>1665</v>
      </c>
      <c r="D45" s="87">
        <v>37</v>
      </c>
      <c r="E45" s="85">
        <f>IF(Data!D78/Data!$F$42&lt;=Data!$E$42,Data!D78,"-")</f>
        <v>384.60558828765301</v>
      </c>
      <c r="F45" s="85">
        <f>IF(Data!E78/Data!$J$42&lt;=Data!$I$42,Data!E78,"-")</f>
        <v>511.69342842224444</v>
      </c>
      <c r="G45" s="85">
        <f>IF(Data!F78/Data!$N$42&lt;=Data!$M$42,Data!F78,"-")</f>
        <v>671.97313926440756</v>
      </c>
      <c r="H45" s="85">
        <f>IF(Data!G78/Data!$R$42&lt;=Data!$Q$42,Data!G78,"-")</f>
        <v>800.79797655390587</v>
      </c>
      <c r="I45" s="85">
        <f>IF(Data!H78/Data!$V$42&lt;=Data!$U$42,Data!H78,"-")</f>
        <v>924.51484753989689</v>
      </c>
      <c r="J45" s="55"/>
      <c r="K45" s="61"/>
      <c r="L45" s="26"/>
      <c r="M45" s="55"/>
      <c r="N45" s="61"/>
      <c r="O45" s="26"/>
      <c r="P45" s="55"/>
      <c r="Q45" s="61"/>
      <c r="R45" s="26"/>
    </row>
    <row r="46" spans="2:18" x14ac:dyDescent="0.15">
      <c r="C46" s="86">
        <f t="shared" si="0"/>
        <v>1710</v>
      </c>
      <c r="D46" s="87">
        <v>38</v>
      </c>
      <c r="E46" s="85">
        <f>IF(Data!D79/Data!$F$42&lt;=Data!$E$42,Data!D79,"-")</f>
        <v>395.00033391704903</v>
      </c>
      <c r="F46" s="85">
        <f>IF(Data!E79/Data!$J$42&lt;=Data!$I$42,Data!E79,"-")</f>
        <v>525.52298054176458</v>
      </c>
      <c r="G46" s="85">
        <f>IF(Data!F79/Data!$N$42&lt;=Data!$M$42,Data!F79,"-")</f>
        <v>690.13457546074301</v>
      </c>
      <c r="H46" s="85">
        <f>IF(Data!G79/Data!$R$42&lt;=Data!$Q$42,Data!G79,"-")</f>
        <v>822.44116510941694</v>
      </c>
      <c r="I46" s="85">
        <f>IF(Data!H79/Data!$V$42&lt;=Data!$U$42,Data!H79,"-")</f>
        <v>949.5017353112454</v>
      </c>
      <c r="J46" s="55"/>
      <c r="K46" s="61"/>
      <c r="L46" s="26"/>
      <c r="M46" s="55"/>
      <c r="N46" s="61"/>
      <c r="O46" s="26"/>
      <c r="P46" s="55"/>
      <c r="Q46" s="61"/>
      <c r="R46" s="26"/>
    </row>
    <row r="47" spans="2:18" hidden="1" x14ac:dyDescent="0.15">
      <c r="C47" s="86">
        <f t="shared" si="0"/>
        <v>1755</v>
      </c>
      <c r="D47" s="87">
        <v>39</v>
      </c>
      <c r="E47" s="85">
        <f>IF(Data!D80/Data!$F$42&lt;=Data!$E$42,Data!D80,"-")</f>
        <v>405.39507954644506</v>
      </c>
      <c r="F47" s="85">
        <f>IF(Data!E80/Data!$J$42&lt;=Data!$I$42,Data!E80,"-")</f>
        <v>539.35253266128461</v>
      </c>
      <c r="G47" s="85">
        <f>IF(Data!F80/Data!$N$42&lt;=Data!$M$42,Data!F80,"-")</f>
        <v>708.29601165707834</v>
      </c>
      <c r="H47" s="85">
        <f>IF(Data!G80/Data!$R$42&lt;=Data!$Q$42,Data!G80,"-")</f>
        <v>844.0843536649279</v>
      </c>
      <c r="I47" s="85">
        <f>IF(Data!H80/Data!$V$42&lt;=Data!$U$42,Data!H80,"-")</f>
        <v>974.4886230825939</v>
      </c>
      <c r="J47" s="55"/>
      <c r="K47" s="10"/>
      <c r="L47" s="27"/>
      <c r="M47" s="55"/>
      <c r="N47" s="10"/>
      <c r="O47" s="26"/>
      <c r="P47" s="55"/>
      <c r="Q47" s="10"/>
      <c r="R47" s="26"/>
    </row>
    <row r="48" spans="2:18" x14ac:dyDescent="0.15">
      <c r="C48" s="86">
        <f t="shared" si="0"/>
        <v>1800</v>
      </c>
      <c r="D48" s="87">
        <v>40</v>
      </c>
      <c r="E48" s="85">
        <f>IF(Data!D81/Data!$F$42&lt;=Data!$E$42,Data!D81,"-")</f>
        <v>415.78982517584109</v>
      </c>
      <c r="F48" s="85">
        <f>IF(Data!E81/Data!$J$42&lt;=Data!$I$42,Data!E81,"-")</f>
        <v>553.18208478080476</v>
      </c>
      <c r="G48" s="85">
        <f>IF(Data!F81/Data!$N$42&lt;=Data!$M$42,Data!F81,"-")</f>
        <v>726.45744785341367</v>
      </c>
      <c r="H48" s="85">
        <f>IF(Data!G81/Data!$R$42&lt;=Data!$Q$42,Data!G81,"-")</f>
        <v>865.72754222043886</v>
      </c>
      <c r="I48" s="85">
        <f>IF(Data!H81/Data!$V$42&lt;=Data!$U$42,Data!H81,"-")</f>
        <v>999.47551085394252</v>
      </c>
      <c r="J48" s="55"/>
      <c r="K48" s="10"/>
      <c r="L48" s="62"/>
      <c r="M48" s="55"/>
      <c r="N48" s="10"/>
      <c r="P48" s="55"/>
      <c r="Q48" s="10"/>
    </row>
    <row r="49" spans="2:18" x14ac:dyDescent="0.15">
      <c r="C49" s="86">
        <f t="shared" si="0"/>
        <v>1845</v>
      </c>
      <c r="D49" s="87">
        <v>41</v>
      </c>
      <c r="E49" s="85">
        <f>IF(Data!D82/Data!$F$42&lt;=Data!$E$42,Data!D82,"-")</f>
        <v>426.18457080523712</v>
      </c>
      <c r="F49" s="85">
        <f>IF(Data!E82/Data!$J$42&lt;=Data!$I$42,Data!E82,"-")</f>
        <v>567.0116369003249</v>
      </c>
      <c r="G49" s="85">
        <f>IF(Data!F82/Data!$N$42&lt;=Data!$M$42,Data!F82,"-")</f>
        <v>744.618884049749</v>
      </c>
      <c r="H49" s="85">
        <f>IF(Data!G82/Data!$R$42&lt;=Data!$Q$42,Data!G82,"-")</f>
        <v>887.37073077594982</v>
      </c>
      <c r="I49" s="85">
        <f>IF(Data!H82/Data!$V$42&lt;=Data!$U$42,Data!H82,"-")</f>
        <v>1024.4623986252911</v>
      </c>
      <c r="J49" s="16"/>
      <c r="K49" s="10"/>
      <c r="M49" s="16"/>
      <c r="N49" s="10"/>
      <c r="P49" s="16"/>
      <c r="Q49" s="59"/>
    </row>
    <row r="50" spans="2:18" x14ac:dyDescent="0.15">
      <c r="B50" s="6"/>
      <c r="C50" s="86">
        <f t="shared" si="0"/>
        <v>1890</v>
      </c>
      <c r="D50" s="87">
        <v>42</v>
      </c>
      <c r="E50" s="85">
        <f>IF(Data!D83/Data!$F$42&lt;=Data!$E$42,Data!D83,"-")</f>
        <v>436.57931643463314</v>
      </c>
      <c r="F50" s="85">
        <f>IF(Data!E83/Data!$J$42&lt;=Data!$I$42,Data!E83,"-")</f>
        <v>580.84118901984505</v>
      </c>
      <c r="G50" s="85">
        <f>IF(Data!F83/Data!$N$42&lt;=Data!$M$42,Data!F83,"-")</f>
        <v>762.78032024608433</v>
      </c>
      <c r="H50" s="85">
        <f>IF(Data!G83/Data!$R$42&lt;=Data!$Q$42,Data!G83,"-")</f>
        <v>909.01391933146078</v>
      </c>
      <c r="I50" s="85">
        <f>IF(Data!H83/Data!$V$42&lt;=Data!$U$42,Data!H83,"-")</f>
        <v>1049.4492863966398</v>
      </c>
      <c r="J50" s="55"/>
      <c r="K50" s="10"/>
      <c r="L50" s="62"/>
      <c r="M50" s="55"/>
      <c r="N50" s="10"/>
      <c r="P50" s="55"/>
      <c r="Q50" s="59"/>
    </row>
    <row r="51" spans="2:18" x14ac:dyDescent="0.15">
      <c r="C51" s="86">
        <f t="shared" si="0"/>
        <v>1935</v>
      </c>
      <c r="D51" s="87">
        <v>43</v>
      </c>
      <c r="E51" s="85">
        <f>IF(Data!D84/Data!$F$42&lt;=Data!$E$42,Data!D84,"-")</f>
        <v>446.97406206402917</v>
      </c>
      <c r="F51" s="85">
        <f>IF(Data!E84/Data!$J$42&lt;=Data!$I$42,Data!E84,"-")</f>
        <v>594.67074113936519</v>
      </c>
      <c r="G51" s="85">
        <f>IF(Data!F84/Data!$N$42&lt;=Data!$M$42,Data!F84,"-")</f>
        <v>780.94175644241966</v>
      </c>
      <c r="H51" s="85">
        <f>IF(Data!G84/Data!$R$42&lt;=Data!$Q$42,Data!G84,"-")</f>
        <v>930.65710788697174</v>
      </c>
      <c r="I51" s="85">
        <f>IF(Data!H84/Data!$V$42&lt;=Data!$U$42,Data!H84,"-")</f>
        <v>1074.4361741679882</v>
      </c>
      <c r="J51" s="55"/>
      <c r="K51" s="60"/>
      <c r="L51" s="6"/>
      <c r="M51" s="55"/>
      <c r="N51" s="60"/>
      <c r="O51" s="6"/>
      <c r="P51" s="55"/>
      <c r="Q51" s="60"/>
      <c r="R51" s="6"/>
    </row>
    <row r="52" spans="2:18" x14ac:dyDescent="0.15">
      <c r="C52" s="86">
        <f t="shared" si="0"/>
        <v>1980</v>
      </c>
      <c r="D52" s="87">
        <v>44</v>
      </c>
      <c r="E52" s="85">
        <f>IF(Data!D85/Data!$F$42&lt;=Data!$E$42,Data!D85,"-")</f>
        <v>457.3688076934252</v>
      </c>
      <c r="F52" s="85">
        <f>IF(Data!E85/Data!$J$42&lt;=Data!$I$42,Data!E85,"-")</f>
        <v>608.50029325888522</v>
      </c>
      <c r="G52" s="85">
        <f>IF(Data!F85/Data!$N$42&lt;=Data!$M$42,Data!F85,"-")</f>
        <v>799.10319263875499</v>
      </c>
      <c r="H52" s="85">
        <f>IF(Data!G85/Data!$R$42&lt;=Data!$Q$42,Data!G85,"-")</f>
        <v>952.3002964424827</v>
      </c>
      <c r="I52" s="85">
        <f>IF(Data!H85/Data!$V$42&lt;=Data!$U$42,Data!H85,"-")</f>
        <v>1099.4230619393368</v>
      </c>
      <c r="J52" s="55"/>
      <c r="K52" s="61"/>
      <c r="L52" s="26"/>
      <c r="M52" s="55"/>
      <c r="N52" s="61"/>
      <c r="O52" s="26"/>
      <c r="P52" s="55"/>
      <c r="Q52" s="61"/>
      <c r="R52" s="26"/>
    </row>
    <row r="53" spans="2:18" x14ac:dyDescent="0.15">
      <c r="C53" s="86">
        <f t="shared" si="0"/>
        <v>2025</v>
      </c>
      <c r="D53" s="87">
        <v>45</v>
      </c>
      <c r="E53" s="85">
        <f>IF(Data!D86/Data!$F$42&lt;=Data!$E$42,Data!D86,"-")</f>
        <v>467.76355332282122</v>
      </c>
      <c r="F53" s="85">
        <f>IF(Data!E86/Data!$J$42&lt;=Data!$I$42,Data!E86,"-")</f>
        <v>622.32984537840537</v>
      </c>
      <c r="G53" s="85">
        <f>IF(Data!F86/Data!$N$42&lt;=Data!$M$42,Data!F86,"-")</f>
        <v>817.26462883509032</v>
      </c>
      <c r="H53" s="85">
        <f>IF(Data!G86/Data!$R$42&lt;=Data!$Q$42,Data!G86,"-")</f>
        <v>973.94348499799366</v>
      </c>
      <c r="I53" s="85">
        <f>IF(Data!H86/Data!$V$42&lt;=Data!$U$42,Data!H86,"-")</f>
        <v>1124.4099497106854</v>
      </c>
      <c r="J53" s="55"/>
      <c r="K53" s="61"/>
      <c r="L53" s="26"/>
      <c r="M53" s="55"/>
      <c r="N53" s="61"/>
      <c r="O53" s="26"/>
      <c r="P53" s="55"/>
      <c r="Q53" s="61"/>
      <c r="R53" s="26"/>
    </row>
    <row r="54" spans="2:18" hidden="1" x14ac:dyDescent="0.15">
      <c r="C54" s="86">
        <f t="shared" si="0"/>
        <v>2070</v>
      </c>
      <c r="D54" s="87">
        <v>46</v>
      </c>
      <c r="E54" s="85">
        <f>IF(Data!D87/Data!$F$42&lt;=Data!$E$42,Data!D87,"-")</f>
        <v>478.15829895221725</v>
      </c>
      <c r="F54" s="85">
        <f>IF(Data!E87/Data!$J$42&lt;=Data!$I$42,Data!E87,"-")</f>
        <v>636.15939749792551</v>
      </c>
      <c r="G54" s="85">
        <f>IF(Data!F87/Data!$N$42&lt;=Data!$M$42,Data!F87,"-")</f>
        <v>835.42606503142565</v>
      </c>
      <c r="H54" s="85">
        <f>IF(Data!G87/Data!$R$42&lt;=Data!$Q$42,Data!G87,"-")</f>
        <v>995.58667355350462</v>
      </c>
      <c r="I54" s="85">
        <f>IF(Data!H87/Data!$V$42&lt;=Data!$U$42,Data!H87,"-")</f>
        <v>1149.3968374820338</v>
      </c>
      <c r="J54" s="55"/>
      <c r="K54" s="10"/>
      <c r="L54" s="26"/>
      <c r="M54" s="55"/>
      <c r="N54" s="10"/>
      <c r="O54" s="26"/>
      <c r="P54" s="55"/>
      <c r="Q54" s="10"/>
      <c r="R54" s="26"/>
    </row>
    <row r="55" spans="2:18" x14ac:dyDescent="0.15">
      <c r="C55" s="86">
        <f t="shared" si="0"/>
        <v>2115</v>
      </c>
      <c r="D55" s="87">
        <v>47</v>
      </c>
      <c r="E55" s="85">
        <f>IF(Data!D88/Data!$F$42&lt;=Data!$E$42,Data!D88,"-")</f>
        <v>488.55304458161328</v>
      </c>
      <c r="F55" s="85">
        <f>IF(Data!E88/Data!$J$42&lt;=Data!$I$42,Data!E88,"-")</f>
        <v>649.98894961744566</v>
      </c>
      <c r="G55" s="85">
        <f>IF(Data!F88/Data!$N$42&lt;=Data!$M$42,Data!F88,"-")</f>
        <v>853.58750122776098</v>
      </c>
      <c r="H55" s="85">
        <f>IF(Data!G88/Data!$R$42&lt;=Data!$Q$42,Data!G88,"-")</f>
        <v>1017.2298621090156</v>
      </c>
      <c r="I55" s="85">
        <f>IF(Data!H88/Data!$V$42&lt;=Data!$U$42,Data!H88,"-")</f>
        <v>1174.3837252533824</v>
      </c>
      <c r="J55" s="16"/>
      <c r="K55" s="10"/>
      <c r="M55" s="16"/>
      <c r="N55" s="10"/>
      <c r="P55" s="16"/>
      <c r="Q55" s="10"/>
    </row>
    <row r="56" spans="2:18" x14ac:dyDescent="0.15">
      <c r="C56" s="86">
        <f t="shared" si="0"/>
        <v>2160</v>
      </c>
      <c r="D56" s="87">
        <v>48</v>
      </c>
      <c r="E56" s="85">
        <f>IF(Data!D89/Data!$F$42&lt;=Data!$E$42,Data!D89,"-")</f>
        <v>498.94779021100931</v>
      </c>
      <c r="F56" s="85">
        <f>IF(Data!E89/Data!$J$42&lt;=Data!$I$42,Data!E89,"-")</f>
        <v>663.8185017369658</v>
      </c>
      <c r="G56" s="85">
        <f>IF(Data!F89/Data!$N$42&lt;=Data!$M$42,Data!F89,"-")</f>
        <v>871.74893742409631</v>
      </c>
      <c r="H56" s="85">
        <f>IF(Data!G89/Data!$R$42&lt;=Data!$Q$42,Data!G89,"-")</f>
        <v>1038.8730506645265</v>
      </c>
      <c r="I56" s="85">
        <f>IF(Data!H89/Data!$V$42&lt;=Data!$U$42,Data!H89,"-")</f>
        <v>1199.370613024731</v>
      </c>
      <c r="J56" s="16"/>
      <c r="K56" s="10"/>
      <c r="M56" s="16"/>
      <c r="N56" s="10"/>
      <c r="P56" s="16"/>
      <c r="Q56" s="10"/>
    </row>
    <row r="57" spans="2:18" x14ac:dyDescent="0.15">
      <c r="C57" s="86">
        <f t="shared" si="0"/>
        <v>2205</v>
      </c>
      <c r="D57" s="87">
        <v>49</v>
      </c>
      <c r="E57" s="85">
        <f>IF(Data!D90/Data!$F$42&lt;=Data!$E$42,Data!D90,"-")</f>
        <v>509.34253584040533</v>
      </c>
      <c r="F57" s="85">
        <f>IF(Data!E90/Data!$J$42&lt;=Data!$I$42,Data!E90,"-")</f>
        <v>677.64805385648583</v>
      </c>
      <c r="G57" s="85">
        <f>IF(Data!F90/Data!$N$42&lt;=Data!$M$42,Data!F90,"-")</f>
        <v>889.91037362043176</v>
      </c>
      <c r="H57" s="85">
        <f>IF(Data!G90/Data!$R$42&lt;=Data!$Q$42,Data!G90,"-")</f>
        <v>1060.5162392200375</v>
      </c>
      <c r="I57" s="85">
        <f>IF(Data!H90/Data!$V$42&lt;=Data!$U$42,Data!H90,"-")</f>
        <v>1224.3575007960796</v>
      </c>
      <c r="J57" s="16"/>
      <c r="K57" s="10"/>
      <c r="M57" s="16"/>
      <c r="N57" s="10"/>
      <c r="P57" s="16"/>
      <c r="Q57" s="10"/>
    </row>
    <row r="58" spans="2:18" x14ac:dyDescent="0.15">
      <c r="C58" s="86">
        <f t="shared" si="0"/>
        <v>2250</v>
      </c>
      <c r="D58" s="87">
        <v>50</v>
      </c>
      <c r="E58" s="85">
        <f>IF(Data!D91/Data!$F$42&lt;=Data!$E$42,Data!D91,"-")</f>
        <v>519.73728146980136</v>
      </c>
      <c r="F58" s="85">
        <f>IF(Data!E91/Data!$J$42&lt;=Data!$I$42,Data!E91,"-")</f>
        <v>691.47760597600598</v>
      </c>
      <c r="G58" s="85">
        <f>IF(Data!F91/Data!$N$42&lt;=Data!$M$42,Data!F91,"-")</f>
        <v>908.07180981676709</v>
      </c>
      <c r="H58" s="85">
        <f>IF(Data!G91/Data!$R$42&lt;=Data!$Q$42,Data!G91,"-")</f>
        <v>1082.1594277755485</v>
      </c>
      <c r="I58" s="85">
        <f>IF(Data!H91/Data!$V$42&lt;=Data!$U$42,Data!H91,"-")</f>
        <v>1249.3443885674283</v>
      </c>
      <c r="J58" s="16"/>
      <c r="K58" s="10"/>
      <c r="M58" s="16"/>
      <c r="N58" s="10"/>
      <c r="P58" s="16"/>
      <c r="Q58" s="10"/>
    </row>
    <row r="59" spans="2:18" x14ac:dyDescent="0.15">
      <c r="C59" s="86">
        <f t="shared" si="0"/>
        <v>2295</v>
      </c>
      <c r="D59" s="87">
        <v>51</v>
      </c>
      <c r="E59" s="85">
        <f>IF(Data!D92/Data!$F$42&lt;=Data!$E$42,Data!D92,"-")</f>
        <v>530.13202709919733</v>
      </c>
      <c r="F59" s="85">
        <f>IF(Data!E92/Data!$J$42&lt;=Data!$I$42,Data!E92,"-")</f>
        <v>705.30715809552612</v>
      </c>
      <c r="G59" s="85">
        <f>IF(Data!F92/Data!$N$42&lt;=Data!$M$42,Data!F92,"-")</f>
        <v>926.23324601310242</v>
      </c>
      <c r="H59" s="85">
        <f>IF(Data!G92/Data!$R$42&lt;=Data!$Q$42,Data!G92,"-")</f>
        <v>1103.8026163310594</v>
      </c>
      <c r="I59" s="85">
        <f>IF(Data!H92/Data!$V$42&lt;=Data!$U$42,Data!H92,"-")</f>
        <v>1274.3312763387767</v>
      </c>
      <c r="J59" s="16"/>
      <c r="K59" s="10"/>
      <c r="M59" s="16"/>
      <c r="N59" s="10"/>
      <c r="P59" s="16"/>
      <c r="Q59" s="10"/>
    </row>
    <row r="60" spans="2:18" x14ac:dyDescent="0.15">
      <c r="C60" s="86">
        <f t="shared" si="0"/>
        <v>2340</v>
      </c>
      <c r="D60" s="87">
        <v>52</v>
      </c>
      <c r="E60" s="85">
        <f>IF(Data!D93/Data!$F$42&lt;=Data!$E$42,Data!D93,"-")</f>
        <v>540.52677272859341</v>
      </c>
      <c r="F60" s="85">
        <f>IF(Data!E93/Data!$J$42&lt;=Data!$I$42,Data!E93,"-")</f>
        <v>719.13671021504626</v>
      </c>
      <c r="G60" s="85">
        <f>IF(Data!F93/Data!$N$42&lt;=Data!$M$42,Data!F93,"-")</f>
        <v>944.39468220943775</v>
      </c>
      <c r="H60" s="85">
        <f>IF(Data!G93/Data!$R$42&lt;=Data!$Q$42,Data!G93,"-")</f>
        <v>1125.4458048865704</v>
      </c>
      <c r="I60" s="85">
        <f>IF(Data!H93/Data!$V$42&lt;=Data!$U$42,Data!H93,"-")</f>
        <v>1299.3181641101253</v>
      </c>
      <c r="J60" s="16"/>
      <c r="K60" s="10"/>
      <c r="M60" s="16"/>
      <c r="N60" s="10"/>
      <c r="P60" s="16"/>
      <c r="Q60" s="10"/>
    </row>
    <row r="61" spans="2:18" x14ac:dyDescent="0.15">
      <c r="C61" s="86">
        <f t="shared" si="0"/>
        <v>2385</v>
      </c>
      <c r="D61" s="87">
        <v>53</v>
      </c>
      <c r="E61" s="85">
        <f>IF(Data!D94/Data!$F$42&lt;=Data!$E$42,Data!D94,"-")</f>
        <v>550.9215183579895</v>
      </c>
      <c r="F61" s="85">
        <f>IF(Data!E94/Data!$J$42&lt;=Data!$I$42,Data!E94,"-")</f>
        <v>732.9662623345663</v>
      </c>
      <c r="G61" s="85">
        <f>IF(Data!F94/Data!$N$42&lt;=Data!$M$42,Data!F94,"-")</f>
        <v>962.55611840577308</v>
      </c>
      <c r="H61" s="85">
        <f>IF(Data!G94/Data!$R$42&lt;=Data!$Q$42,Data!G94,"-")</f>
        <v>1147.0889934420813</v>
      </c>
      <c r="I61" s="85">
        <f>IF(Data!H94/Data!$V$42&lt;=Data!$U$42,Data!H94,"-")</f>
        <v>1324.3050518814739</v>
      </c>
      <c r="J61" s="16"/>
      <c r="K61" s="10"/>
      <c r="M61" s="16"/>
      <c r="N61" s="10"/>
      <c r="P61" s="16"/>
      <c r="Q61" s="10"/>
    </row>
    <row r="62" spans="2:18" x14ac:dyDescent="0.15">
      <c r="C62" s="86">
        <f t="shared" si="0"/>
        <v>2430</v>
      </c>
      <c r="D62" s="87">
        <v>54</v>
      </c>
      <c r="E62" s="85">
        <f>IF(Data!D95/Data!$F$42&lt;=Data!$E$42,Data!D95,"-")</f>
        <v>561.31626398738547</v>
      </c>
      <c r="F62" s="85">
        <f>IF(Data!E95/Data!$J$42&lt;=Data!$I$42,Data!E95,"-")</f>
        <v>746.79581445408644</v>
      </c>
      <c r="G62" s="85">
        <f>IF(Data!F95/Data!$N$42&lt;=Data!$M$42,Data!F95,"-")</f>
        <v>980.71755460210841</v>
      </c>
      <c r="H62" s="85">
        <f>IF(Data!G95/Data!$R$42&lt;=Data!$Q$42,Data!G95,"-")</f>
        <v>1168.7321819975925</v>
      </c>
      <c r="I62" s="85">
        <f>IF(Data!H95/Data!$V$42&lt;=Data!$U$42,Data!H95,"-")</f>
        <v>1349.2919396528223</v>
      </c>
      <c r="J62" s="16"/>
      <c r="K62" s="10"/>
      <c r="M62" s="16"/>
      <c r="N62" s="10"/>
      <c r="P62" s="16"/>
      <c r="Q62" s="10"/>
    </row>
    <row r="63" spans="2:18" x14ac:dyDescent="0.15">
      <c r="C63" s="86">
        <f t="shared" si="0"/>
        <v>2475</v>
      </c>
      <c r="D63" s="87">
        <v>55</v>
      </c>
      <c r="E63" s="85">
        <f>IF(Data!D96/Data!$F$42&lt;=Data!$E$42,Data!D96,"-")</f>
        <v>571.71100961678144</v>
      </c>
      <c r="F63" s="85">
        <f>IF(Data!E96/Data!$J$42&lt;=Data!$I$42,Data!E96,"-")</f>
        <v>760.62536657360658</v>
      </c>
      <c r="G63" s="85">
        <f>IF(Data!F96/Data!$N$42&lt;=Data!$M$42,Data!F96,"-")</f>
        <v>998.87899079844374</v>
      </c>
      <c r="H63" s="85">
        <f>IF(Data!G96/Data!$R$42&lt;=Data!$Q$42,Data!G96,"-")</f>
        <v>1190.3753705531035</v>
      </c>
      <c r="I63" s="85">
        <f>IF(Data!H96/Data!$V$42&lt;=Data!$U$42,Data!H96,"-")</f>
        <v>1374.2788274241709</v>
      </c>
      <c r="J63" s="16"/>
      <c r="K63" s="10"/>
      <c r="M63" s="16"/>
      <c r="N63" s="10"/>
      <c r="P63" s="16"/>
      <c r="Q63" s="10"/>
    </row>
    <row r="64" spans="2:18" x14ac:dyDescent="0.15">
      <c r="C64" s="86">
        <f t="shared" si="0"/>
        <v>2520</v>
      </c>
      <c r="D64" s="87">
        <v>56</v>
      </c>
      <c r="E64" s="85">
        <f>IF(Data!D97/Data!$F$42&lt;=Data!$E$42,Data!D97,"-")</f>
        <v>582.10575524617752</v>
      </c>
      <c r="F64" s="85">
        <f>IF(Data!E97/Data!$J$42&lt;=Data!$I$42,Data!E97,"-")</f>
        <v>774.45491869312673</v>
      </c>
      <c r="G64" s="85">
        <f>IF(Data!F97/Data!$N$42&lt;=Data!$M$42,Data!F97,"-")</f>
        <v>1017.0404269947791</v>
      </c>
      <c r="H64" s="85">
        <f>IF(Data!G97/Data!$R$42&lt;=Data!$Q$42,Data!G97,"-")</f>
        <v>1212.0185591086145</v>
      </c>
      <c r="I64" s="85">
        <f>IF(Data!H97/Data!$V$42&lt;=Data!$U$42,Data!H97,"-")</f>
        <v>1399.2657151955195</v>
      </c>
      <c r="J64" s="16"/>
      <c r="K64" s="10"/>
      <c r="M64" s="16"/>
      <c r="N64" s="10"/>
      <c r="P64" s="16"/>
      <c r="Q64" s="10"/>
    </row>
    <row r="65" spans="3:17" x14ac:dyDescent="0.15">
      <c r="C65" s="86">
        <f t="shared" si="0"/>
        <v>2565</v>
      </c>
      <c r="D65" s="87">
        <v>57</v>
      </c>
      <c r="E65" s="85">
        <f>IF(Data!D98/Data!$F$42&lt;=Data!$E$42,Data!D98,"-")</f>
        <v>592.50050087557361</v>
      </c>
      <c r="F65" s="85">
        <f>IF(Data!E98/Data!$J$42&lt;=Data!$I$42,Data!E98,"-")</f>
        <v>788.28447081264687</v>
      </c>
      <c r="G65" s="85">
        <f>IF(Data!F98/Data!$N$42&lt;=Data!$M$42,Data!F98,"-")</f>
        <v>1035.2018631911144</v>
      </c>
      <c r="H65" s="85">
        <f>IF(Data!G98/Data!$R$42&lt;=Data!$Q$42,Data!G98,"-")</f>
        <v>1233.6617476641254</v>
      </c>
      <c r="I65" s="85">
        <f>IF(Data!H98/Data!$V$42&lt;=Data!$U$42,Data!H98,"-")</f>
        <v>1424.2526029668682</v>
      </c>
      <c r="J65" s="16"/>
      <c r="K65" s="10"/>
      <c r="M65" s="16"/>
      <c r="N65" s="10"/>
      <c r="P65" s="16"/>
      <c r="Q65" s="10"/>
    </row>
    <row r="66" spans="3:17" x14ac:dyDescent="0.15">
      <c r="C66" s="86">
        <f t="shared" si="0"/>
        <v>2610</v>
      </c>
      <c r="D66" s="87">
        <v>58</v>
      </c>
      <c r="E66" s="85">
        <f>IF(Data!D99/Data!$F$42&lt;=Data!$E$42,Data!D99,"-")</f>
        <v>602.89524650496958</v>
      </c>
      <c r="F66" s="85">
        <f>IF(Data!E99/Data!$J$42&lt;=Data!$I$42,Data!E99,"-")</f>
        <v>802.1140229321669</v>
      </c>
      <c r="G66" s="85">
        <f>IF(Data!F99/Data!$N$42&lt;=Data!$M$42,Data!F99,"-")</f>
        <v>1053.3632993874498</v>
      </c>
      <c r="H66" s="85">
        <f>IF(Data!G99/Data!$R$42&lt;=Data!$Q$42,Data!G99,"-")</f>
        <v>1255.3049362196364</v>
      </c>
      <c r="I66" s="85">
        <f>IF(Data!H99/Data!$V$42&lt;=Data!$U$42,Data!H99,"-")</f>
        <v>1449.2394907382168</v>
      </c>
      <c r="J66" s="16"/>
      <c r="K66" s="10"/>
      <c r="M66" s="16"/>
      <c r="N66" s="10"/>
      <c r="P66" s="16"/>
      <c r="Q66" s="10"/>
    </row>
    <row r="67" spans="3:17" x14ac:dyDescent="0.15">
      <c r="C67" s="86">
        <f t="shared" si="0"/>
        <v>2655</v>
      </c>
      <c r="D67" s="87">
        <v>59</v>
      </c>
      <c r="E67" s="85">
        <f>IF(Data!D100/Data!$F$42&lt;=Data!$E$42,Data!D100,"-")</f>
        <v>613.28999213436555</v>
      </c>
      <c r="F67" s="85">
        <f>IF(Data!E100/Data!$J$42&lt;=Data!$I$42,Data!E100,"-")</f>
        <v>815.94357505168705</v>
      </c>
      <c r="G67" s="85">
        <f>IF(Data!F100/Data!$N$42&lt;=Data!$M$42,Data!F100,"-")</f>
        <v>1071.5247355837851</v>
      </c>
      <c r="H67" s="85">
        <f>IF(Data!G100/Data!$R$42&lt;=Data!$Q$42,Data!G100,"-")</f>
        <v>1276.9481247751473</v>
      </c>
      <c r="I67" s="85">
        <f>IF(Data!H100/Data!$V$42&lt;=Data!$U$42,Data!H100,"-")</f>
        <v>1474.2263785095652</v>
      </c>
      <c r="J67" s="16"/>
      <c r="K67" s="10"/>
      <c r="P67" s="16"/>
      <c r="Q67" s="10"/>
    </row>
    <row r="68" spans="3:17" x14ac:dyDescent="0.15">
      <c r="C68" s="86">
        <f t="shared" si="0"/>
        <v>2700</v>
      </c>
      <c r="D68" s="87">
        <v>60</v>
      </c>
      <c r="E68" s="85">
        <f>IF(Data!D101/Data!$F$42&lt;=Data!$E$42,Data!D101,"-")</f>
        <v>623.68473776376163</v>
      </c>
      <c r="F68" s="85">
        <f>IF(Data!E101/Data!$J$42&lt;=Data!$I$42,Data!E101,"-")</f>
        <v>829.77312717120719</v>
      </c>
      <c r="G68" s="85">
        <f>IF(Data!F101/Data!$N$42&lt;=Data!$M$42,Data!F101,"-")</f>
        <v>1089.6861717801205</v>
      </c>
      <c r="H68" s="85">
        <f>IF(Data!G101/Data!$R$42&lt;=Data!$Q$42,Data!G101,"-")</f>
        <v>1298.5913133306583</v>
      </c>
      <c r="I68" s="85">
        <f>IF(Data!H101/Data!$V$42&lt;=Data!$U$42,Data!H101,"-")</f>
        <v>1499.2132662809138</v>
      </c>
      <c r="J68" s="16"/>
      <c r="K68" s="10"/>
      <c r="P68" s="16"/>
      <c r="Q68" s="10"/>
    </row>
    <row r="69" spans="3:17" x14ac:dyDescent="0.15">
      <c r="C69" s="86">
        <f t="shared" si="0"/>
        <v>2745</v>
      </c>
      <c r="D69" s="87">
        <v>61</v>
      </c>
      <c r="E69" s="85">
        <f>IF(Data!D102/Data!$F$42&lt;=Data!$E$42,Data!D102,"-")</f>
        <v>634.07948339315772</v>
      </c>
      <c r="F69" s="85">
        <f>IF(Data!E102/Data!$J$42&lt;=Data!$I$42,Data!E102,"-")</f>
        <v>843.60267929072734</v>
      </c>
      <c r="G69" s="85">
        <f>IF(Data!F102/Data!$N$42&lt;=Data!$M$42,Data!F102,"-")</f>
        <v>1107.8476079764557</v>
      </c>
      <c r="H69" s="85">
        <f>IF(Data!G102/Data!$R$42&lt;=Data!$Q$42,Data!G102,"-")</f>
        <v>1320.2345018861693</v>
      </c>
      <c r="I69" s="85">
        <f>IF(Data!H102/Data!$V$42&lt;=Data!$U$42,Data!H102,"-")</f>
        <v>1524.2001540522624</v>
      </c>
      <c r="J69" s="16"/>
      <c r="K69" s="10"/>
      <c r="P69" s="16"/>
      <c r="Q69" s="10"/>
    </row>
    <row r="70" spans="3:17" x14ac:dyDescent="0.15">
      <c r="C70" s="86">
        <f t="shared" si="0"/>
        <v>2790</v>
      </c>
      <c r="D70" s="87">
        <v>62</v>
      </c>
      <c r="E70" s="85">
        <f>IF(Data!D103/Data!$F$42&lt;=Data!$E$42,Data!D103,"-")</f>
        <v>644.47422902255369</v>
      </c>
      <c r="F70" s="85">
        <f>IF(Data!E103/Data!$J$42&lt;=Data!$I$42,Data!E103,"-")</f>
        <v>857.43223141024737</v>
      </c>
      <c r="G70" s="85">
        <f>IF(Data!F103/Data!$N$42&lt;=Data!$M$42,Data!F103,"-")</f>
        <v>1126.0090441727912</v>
      </c>
      <c r="H70" s="85">
        <f>IF(Data!G103/Data!$R$42&lt;=Data!$Q$42,Data!G103,"-")</f>
        <v>1341.8776904416802</v>
      </c>
      <c r="I70" s="85">
        <f>IF(Data!H103/Data!$V$42&lt;=Data!$U$42,Data!H103,"-")</f>
        <v>1549.1870418236108</v>
      </c>
      <c r="J70" s="16"/>
      <c r="K70" s="10"/>
      <c r="P70" s="16"/>
      <c r="Q70" s="10"/>
    </row>
    <row r="71" spans="3:17" x14ac:dyDescent="0.15">
      <c r="C71" s="86">
        <f t="shared" si="0"/>
        <v>2835</v>
      </c>
      <c r="D71" s="87">
        <v>63</v>
      </c>
      <c r="E71" s="85">
        <f>IF(Data!D104/Data!$F$42&lt;=Data!$E$42,Data!D104,"-")</f>
        <v>654.86897465194966</v>
      </c>
      <c r="F71" s="85">
        <f>IF(Data!E104/Data!$J$42&lt;=Data!$I$42,Data!E104,"-")</f>
        <v>871.26178352976751</v>
      </c>
      <c r="G71" s="85">
        <f>IF(Data!F104/Data!$N$42&lt;=Data!$M$42,Data!F104,"-")</f>
        <v>1144.1704803691264</v>
      </c>
      <c r="H71" s="85">
        <f>IF(Data!G104/Data!$R$42&lt;=Data!$Q$42,Data!G104,"-")</f>
        <v>1363.5208789971912</v>
      </c>
      <c r="I71" s="85">
        <f>IF(Data!H104/Data!$V$42&lt;=Data!$U$42,Data!H104,"-")</f>
        <v>1574.1739295949594</v>
      </c>
      <c r="J71" s="16"/>
      <c r="K71" s="10"/>
      <c r="P71" s="16"/>
      <c r="Q71" s="10"/>
    </row>
    <row r="72" spans="3:17" x14ac:dyDescent="0.15">
      <c r="C72" s="86">
        <f t="shared" si="0"/>
        <v>2880</v>
      </c>
      <c r="D72" s="87">
        <v>64</v>
      </c>
      <c r="E72" s="85">
        <f>IF(Data!D105/Data!$F$42&lt;=Data!$E$42,Data!D105,"-")</f>
        <v>665.26372028134574</v>
      </c>
      <c r="F72" s="85">
        <f>IF(Data!E105/Data!$J$42&lt;=Data!$I$42,Data!E105,"-")</f>
        <v>885.09133564928766</v>
      </c>
      <c r="G72" s="85">
        <f>IF(Data!F105/Data!$N$42&lt;=Data!$M$42,Data!F105,"-")</f>
        <v>1162.3319165654618</v>
      </c>
      <c r="H72" s="85">
        <f>IF(Data!G105/Data!$R$42&lt;=Data!$Q$42,Data!G105,"-")</f>
        <v>1385.1640675527021</v>
      </c>
      <c r="I72" s="85">
        <f>IF(Data!H105/Data!$V$42&lt;=Data!$U$42,Data!H105,"-")</f>
        <v>1599.160817366308</v>
      </c>
      <c r="J72" s="16"/>
      <c r="K72" s="10"/>
      <c r="P72" s="16"/>
      <c r="Q72" s="10"/>
    </row>
    <row r="73" spans="3:17" x14ac:dyDescent="0.15">
      <c r="C73" s="86">
        <f t="shared" si="0"/>
        <v>2925</v>
      </c>
      <c r="D73" s="87">
        <v>65</v>
      </c>
      <c r="E73" s="85">
        <f>IF(Data!D106/Data!$F$42&lt;=Data!$E$42,Data!D106,"-")</f>
        <v>675.65846591074182</v>
      </c>
      <c r="F73" s="85">
        <f>IF(Data!E106/Data!$J$42&lt;=Data!$I$42,Data!E106,"-")</f>
        <v>898.9208877688078</v>
      </c>
      <c r="G73" s="85">
        <f>IF(Data!F106/Data!$N$42&lt;=Data!$M$42,Data!F106,"-")</f>
        <v>1180.4933527617973</v>
      </c>
      <c r="H73" s="85">
        <f>IF(Data!G106/Data!$R$42&lt;=Data!$Q$42,Data!G106,"-")</f>
        <v>1406.8072561082131</v>
      </c>
      <c r="I73" s="85">
        <f>IF(Data!H106/Data!$V$42&lt;=Data!$U$42,Data!H106,"-")</f>
        <v>1624.1477051376567</v>
      </c>
      <c r="J73" s="16"/>
      <c r="K73" s="10"/>
      <c r="P73" s="16"/>
      <c r="Q73" s="10"/>
    </row>
    <row r="74" spans="3:17" x14ac:dyDescent="0.15">
      <c r="C74" s="86">
        <f t="shared" si="0"/>
        <v>2970</v>
      </c>
      <c r="D74" s="87">
        <v>66</v>
      </c>
      <c r="E74" s="85">
        <f>IF(Data!D107/Data!$F$42&lt;=Data!$E$42,Data!D107,"-")</f>
        <v>686.0532115401378</v>
      </c>
      <c r="F74" s="85">
        <f>IF(Data!E107/Data!$J$42&lt;=Data!$I$42,Data!E107,"-")</f>
        <v>912.75043988832795</v>
      </c>
      <c r="G74" s="85">
        <f>IF(Data!F107/Data!$N$42&lt;=Data!$M$42,Data!F107,"-")</f>
        <v>1198.6547889581325</v>
      </c>
      <c r="H74" s="85">
        <f>IF(Data!G107/Data!$R$42&lt;=Data!$Q$42,Data!G107,"-")</f>
        <v>1428.4504446637241</v>
      </c>
      <c r="I74" s="85">
        <f>IF(Data!H107/Data!$V$42&lt;=Data!$U$42,Data!H107,"-")</f>
        <v>1649.1345929090053</v>
      </c>
      <c r="J74" s="16"/>
      <c r="K74" s="10"/>
      <c r="P74" s="16"/>
      <c r="Q74" s="10"/>
    </row>
    <row r="75" spans="3:17" x14ac:dyDescent="0.15">
      <c r="C75" s="16"/>
      <c r="D75" s="16"/>
      <c r="E75" s="10"/>
      <c r="G75" s="16"/>
      <c r="H75" s="10"/>
      <c r="J75" s="16"/>
      <c r="K75" s="10"/>
      <c r="P75" s="16"/>
      <c r="Q75" s="10"/>
    </row>
    <row r="76" spans="3:17" x14ac:dyDescent="0.15">
      <c r="C76" s="16"/>
      <c r="D76" s="16"/>
      <c r="E76" s="10"/>
      <c r="G76" s="16"/>
      <c r="H76" s="10"/>
      <c r="J76" s="16"/>
      <c r="K76" s="10"/>
      <c r="P76" s="16"/>
      <c r="Q76" s="10"/>
    </row>
    <row r="77" spans="3:17" x14ac:dyDescent="0.15">
      <c r="C77" s="8" t="s">
        <v>33</v>
      </c>
      <c r="D77" s="106"/>
      <c r="E77" s="106"/>
      <c r="F77" s="106"/>
      <c r="G77" s="106"/>
      <c r="H77" s="106"/>
      <c r="P77" s="16"/>
      <c r="Q77" s="10"/>
    </row>
    <row r="78" spans="3:17" x14ac:dyDescent="0.15">
      <c r="C78" s="8"/>
      <c r="D78" s="106"/>
      <c r="E78" s="106"/>
      <c r="F78" s="106"/>
      <c r="G78" s="106"/>
      <c r="H78" s="106"/>
      <c r="P78" s="16"/>
      <c r="Q78" s="10"/>
    </row>
    <row r="79" spans="3:17" x14ac:dyDescent="0.15">
      <c r="D79" s="106"/>
      <c r="E79" s="106"/>
      <c r="F79" s="106"/>
      <c r="G79" s="106"/>
      <c r="H79" s="106"/>
      <c r="P79" s="16"/>
      <c r="Q79" s="10"/>
    </row>
    <row r="80" spans="3:17" ht="14" x14ac:dyDescent="0.2">
      <c r="C80" s="107" t="s">
        <v>34</v>
      </c>
      <c r="D80" s="108"/>
      <c r="E80" s="108" t="s">
        <v>35</v>
      </c>
      <c r="F80" s="109" t="s">
        <v>36</v>
      </c>
      <c r="G80" s="106"/>
      <c r="I80" s="108"/>
      <c r="P80" s="16"/>
      <c r="Q80" s="10"/>
    </row>
    <row r="81" spans="3:17" ht="14" x14ac:dyDescent="0.2">
      <c r="C81" s="108" t="s">
        <v>37</v>
      </c>
      <c r="D81" s="108"/>
      <c r="E81" s="108" t="s">
        <v>38</v>
      </c>
      <c r="F81" s="110" t="s">
        <v>39</v>
      </c>
      <c r="G81" s="106"/>
      <c r="I81" s="108"/>
      <c r="P81" s="16"/>
      <c r="Q81" s="10"/>
    </row>
    <row r="82" spans="3:17" ht="14" x14ac:dyDescent="0.2">
      <c r="C82" s="108" t="s">
        <v>40</v>
      </c>
      <c r="D82" s="108"/>
      <c r="E82" s="108" t="s">
        <v>41</v>
      </c>
      <c r="F82" s="110" t="s">
        <v>42</v>
      </c>
      <c r="G82" s="106"/>
      <c r="I82" s="108"/>
    </row>
    <row r="83" spans="3:17" x14ac:dyDescent="0.15">
      <c r="D83" s="106"/>
      <c r="E83" s="106"/>
      <c r="F83" s="106"/>
      <c r="G83" s="106"/>
      <c r="H83" s="106"/>
    </row>
    <row r="85" spans="3:17" x14ac:dyDescent="0.15">
      <c r="D85" s="8"/>
    </row>
    <row r="86" spans="3:17" x14ac:dyDescent="0.15">
      <c r="D86" s="8"/>
    </row>
  </sheetData>
  <sheetProtection algorithmName="SHA-512" hashValue="kXZHVKRwPTjjyLQc+YgT+VwjhTD2cD4z44Gp4jrMV0m9AzIRaxwu/r9Xh9lGACiz2/yRHtOEPFkz0r7Q7vIpqw==" saltValue="hdX8SLez/fcYQTE5D+jriw==" spinCount="100000" sheet="1" objects="1" scenarios="1" selectLockedCells="1"/>
  <phoneticPr fontId="1" type="noConversion"/>
  <conditionalFormatting sqref="E51:E74">
    <cfRule type="expression" dxfId="12" priority="19">
      <formula>$D$6&gt;=2200</formula>
    </cfRule>
  </conditionalFormatting>
  <conditionalFormatting sqref="F68:F74">
    <cfRule type="expression" dxfId="11" priority="4">
      <formula>$D$6=2200</formula>
    </cfRule>
    <cfRule type="expression" dxfId="10" priority="18">
      <formula>$D$6=2000</formula>
    </cfRule>
  </conditionalFormatting>
  <conditionalFormatting sqref="G53:G74">
    <cfRule type="expression" dxfId="9" priority="1">
      <formula>$D$6=2200</formula>
    </cfRule>
    <cfRule type="expression" dxfId="8" priority="15">
      <formula>$D$6=2000</formula>
    </cfRule>
  </conditionalFormatting>
  <conditionalFormatting sqref="G63:G74">
    <cfRule type="expression" dxfId="7" priority="2">
      <formula>$D$6=1800</formula>
    </cfRule>
    <cfRule type="expression" dxfId="6" priority="3">
      <formula>$D$6=1500</formula>
    </cfRule>
  </conditionalFormatting>
  <conditionalFormatting sqref="H35:H38">
    <cfRule type="expression" dxfId="5" priority="11">
      <formula>$D$6&gt;2500</formula>
    </cfRule>
  </conditionalFormatting>
  <conditionalFormatting sqref="I31:I38">
    <cfRule type="expression" dxfId="4" priority="5">
      <formula>$D$6=3000</formula>
    </cfRule>
    <cfRule type="expression" dxfId="3" priority="6">
      <formula>$D$6=2800</formula>
    </cfRule>
    <cfRule type="expression" dxfId="2" priority="7">
      <formula>$D$6=2500</formula>
    </cfRule>
    <cfRule type="expression" dxfId="1" priority="8">
      <formula>$D$6=2200</formula>
    </cfRule>
  </conditionalFormatting>
  <conditionalFormatting sqref="I67:I74">
    <cfRule type="expression" dxfId="0" priority="10">
      <formula>$D$6=1000</formula>
    </cfRule>
  </conditionalFormatting>
  <dataValidations count="3">
    <dataValidation type="list" allowBlank="1" showInputMessage="1" showErrorMessage="1" error="Ogiltig höjd" prompt="Höjd" sqref="K36" xr:uid="{00000000-0002-0000-0000-000002000000}">
      <formula1>$J$14:$J$33</formula1>
    </dataValidation>
    <dataValidation type="list" allowBlank="1" showInputMessage="1" showErrorMessage="1" error="Ogiltig höjd" prompt="Höjd" sqref="N36" xr:uid="{00000000-0002-0000-0000-000003000000}">
      <formula1>$M$14:$M$33</formula1>
    </dataValidation>
    <dataValidation type="list" allowBlank="1" showInputMessage="1" showErrorMessage="1" error="Ogiltig höjd" prompt="Höjd" sqref="Q36" xr:uid="{00000000-0002-0000-0000-000004000000}">
      <formula1>$P$14:$P$33</formula1>
    </dataValidation>
  </dataValidations>
  <hyperlinks>
    <hyperlink ref="F82" r:id="rId1" xr:uid="{907120B3-FD3D-9D4A-A9D1-B2702B29A959}"/>
    <hyperlink ref="F81" r:id="rId2" xr:uid="{151239E3-A51B-D149-B443-0F150F49558C}"/>
  </hyperlinks>
  <pageMargins left="0.75" right="0.75" top="1" bottom="1" header="0.5" footer="0.5"/>
  <pageSetup paperSize="9" scale="40" orientation="landscape" r:id="rId3"/>
  <headerFooter alignWithMargins="0"/>
  <ignoredErrors>
    <ignoredError sqref="E14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Ogiltig höjd" prompt="Välj höjd" xr:uid="{90F7B411-3408-4D13-88A4-3FA32E2ED325}">
          <x14:formula1>
            <xm:f>Data!$B$19:$B$40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W107"/>
  <sheetViews>
    <sheetView topLeftCell="A28" workbookViewId="0">
      <selection activeCell="D22" sqref="D22"/>
    </sheetView>
  </sheetViews>
  <sheetFormatPr baseColWidth="10" defaultColWidth="8.83203125" defaultRowHeight="13" x14ac:dyDescent="0.15"/>
  <cols>
    <col min="1" max="1" width="9.5" customWidth="1"/>
    <col min="2" max="2" width="14.33203125" customWidth="1"/>
    <col min="3" max="3" width="14" customWidth="1"/>
    <col min="4" max="4" width="11.33203125" customWidth="1"/>
    <col min="6" max="6" width="13.83203125" customWidth="1"/>
    <col min="7" max="7" width="14.33203125" customWidth="1"/>
    <col min="8" max="10" width="10.6640625" customWidth="1"/>
    <col min="11" max="11" width="14" customWidth="1"/>
    <col min="12" max="14" width="10.5" customWidth="1"/>
    <col min="15" max="15" width="15.33203125" customWidth="1"/>
    <col min="19" max="19" width="14.5" customWidth="1"/>
    <col min="20" max="20" width="13.5" bestFit="1" customWidth="1"/>
    <col min="21" max="22" width="13.5" customWidth="1"/>
    <col min="23" max="23" width="13.5" bestFit="1" customWidth="1"/>
  </cols>
  <sheetData>
    <row r="4" spans="1:22" x14ac:dyDescent="0.15">
      <c r="B4" s="6"/>
      <c r="C4" s="6"/>
      <c r="D4" s="6"/>
      <c r="E4" s="6"/>
      <c r="F4" s="6"/>
    </row>
    <row r="7" spans="1:22" x14ac:dyDescent="0.15">
      <c r="B7" t="s">
        <v>13</v>
      </c>
      <c r="C7" s="16" t="s">
        <v>12</v>
      </c>
      <c r="G7" s="26"/>
    </row>
    <row r="8" spans="1:22" x14ac:dyDescent="0.15">
      <c r="B8" s="26" t="s">
        <v>14</v>
      </c>
      <c r="C8" s="16"/>
    </row>
    <row r="12" spans="1:22" x14ac:dyDescent="0.15">
      <c r="B12" s="6"/>
      <c r="C12" s="66"/>
      <c r="D12" s="27"/>
      <c r="E12" s="27"/>
    </row>
    <row r="13" spans="1:22" ht="14" thickBot="1" x14ac:dyDescent="0.2">
      <c r="B13" s="6"/>
      <c r="C13" s="66"/>
      <c r="D13" s="26"/>
      <c r="E13" s="26"/>
    </row>
    <row r="14" spans="1:22" ht="14" thickBot="1" x14ac:dyDescent="0.2">
      <c r="A14" s="76" t="s">
        <v>19</v>
      </c>
      <c r="B14" s="77">
        <f>Epecolonna!D6</f>
        <v>400</v>
      </c>
      <c r="C14" s="66"/>
    </row>
    <row r="15" spans="1:22" ht="14" thickBot="1" x14ac:dyDescent="0.2"/>
    <row r="16" spans="1:22" x14ac:dyDescent="0.15">
      <c r="C16" s="17" t="s">
        <v>0</v>
      </c>
      <c r="D16" s="18"/>
      <c r="E16" s="39"/>
      <c r="F16" s="40"/>
      <c r="G16" s="17" t="s">
        <v>1</v>
      </c>
      <c r="H16" s="18"/>
      <c r="I16" s="39"/>
      <c r="J16" s="40"/>
      <c r="K16" s="17" t="s">
        <v>2</v>
      </c>
      <c r="L16" s="18"/>
      <c r="M16" s="39"/>
      <c r="N16" s="40"/>
      <c r="O16" s="17" t="s">
        <v>3</v>
      </c>
      <c r="P16" s="18"/>
      <c r="Q16" s="39"/>
      <c r="R16" s="40"/>
      <c r="S16" s="17" t="s">
        <v>5</v>
      </c>
      <c r="T16" s="18"/>
      <c r="U16" s="17"/>
      <c r="V16" s="18"/>
    </row>
    <row r="17" spans="2:23" x14ac:dyDescent="0.15">
      <c r="B17" s="68"/>
      <c r="C17" s="2" t="s">
        <v>7</v>
      </c>
      <c r="D17" s="20"/>
      <c r="E17" s="41" t="s">
        <v>10</v>
      </c>
      <c r="F17" s="28" t="s">
        <v>18</v>
      </c>
      <c r="G17" s="2" t="s">
        <v>7</v>
      </c>
      <c r="H17" s="20"/>
      <c r="I17" s="41" t="s">
        <v>10</v>
      </c>
      <c r="J17" s="28" t="s">
        <v>18</v>
      </c>
      <c r="K17" s="2" t="s">
        <v>7</v>
      </c>
      <c r="L17" s="20"/>
      <c r="M17" s="41" t="s">
        <v>10</v>
      </c>
      <c r="N17" s="28" t="s">
        <v>18</v>
      </c>
      <c r="O17" s="2" t="s">
        <v>7</v>
      </c>
      <c r="P17" s="20"/>
      <c r="Q17" s="41" t="s">
        <v>10</v>
      </c>
      <c r="R17" s="28" t="s">
        <v>18</v>
      </c>
      <c r="S17" s="2" t="s">
        <v>7</v>
      </c>
      <c r="T17" s="20"/>
      <c r="U17" s="19" t="s">
        <v>10</v>
      </c>
      <c r="V17" s="28" t="s">
        <v>18</v>
      </c>
    </row>
    <row r="18" spans="2:23" x14ac:dyDescent="0.15">
      <c r="B18" s="69" t="s">
        <v>6</v>
      </c>
      <c r="C18" s="31" t="s">
        <v>9</v>
      </c>
      <c r="D18" s="32" t="s">
        <v>8</v>
      </c>
      <c r="E18" s="42" t="s">
        <v>11</v>
      </c>
      <c r="F18" s="33"/>
      <c r="G18" s="31" t="s">
        <v>9</v>
      </c>
      <c r="H18" s="32" t="s">
        <v>8</v>
      </c>
      <c r="I18" s="42" t="s">
        <v>11</v>
      </c>
      <c r="J18" s="33"/>
      <c r="K18" s="31" t="s">
        <v>9</v>
      </c>
      <c r="L18" s="32" t="s">
        <v>8</v>
      </c>
      <c r="M18" s="42" t="s">
        <v>11</v>
      </c>
      <c r="N18" s="33"/>
      <c r="O18" s="31" t="s">
        <v>9</v>
      </c>
      <c r="P18" s="32" t="s">
        <v>8</v>
      </c>
      <c r="Q18" s="42" t="s">
        <v>11</v>
      </c>
      <c r="R18" s="33"/>
      <c r="S18" s="31" t="s">
        <v>9</v>
      </c>
      <c r="T18" s="32" t="s">
        <v>8</v>
      </c>
      <c r="U18" s="30" t="s">
        <v>11</v>
      </c>
      <c r="V18" s="33"/>
      <c r="W18" s="6"/>
    </row>
    <row r="19" spans="2:23" x14ac:dyDescent="0.15">
      <c r="B19" s="70">
        <v>180</v>
      </c>
      <c r="C19" s="98">
        <v>1</v>
      </c>
      <c r="D19" s="100">
        <v>1</v>
      </c>
      <c r="E19" s="99">
        <v>0.5</v>
      </c>
      <c r="F19" s="101">
        <f>Data!$C19*((((Epecolonna!$D$4-Epecolonna!$F$4)/(LN((Epecolonna!$D$4-Epecolonna!$H$4)/(Epecolonna!$F$4-Epecolonna!$H$4)))/49.832887)^Data!$D19))</f>
        <v>0.43425992183303469</v>
      </c>
      <c r="G19" s="98">
        <v>1</v>
      </c>
      <c r="H19" s="100">
        <v>1</v>
      </c>
      <c r="I19" s="99">
        <v>0.5</v>
      </c>
      <c r="J19" s="101">
        <f>Data!$G19*((((Epecolonna!$D$4-Epecolonna!$F$4)/(LN((Epecolonna!$D$4-Epecolonna!$H$4)/(Epecolonna!$F$4-Epecolonna!$H$4)))/49.832887)^Data!$H19))</f>
        <v>0.43425992183303469</v>
      </c>
      <c r="K19" s="98">
        <v>1</v>
      </c>
      <c r="L19" s="100">
        <v>1</v>
      </c>
      <c r="M19" s="99">
        <v>0.5</v>
      </c>
      <c r="N19" s="101">
        <f>Data!$K19*((((Epecolonna!$D$4-Epecolonna!$F$4)/(LN((Epecolonna!$D$4-Epecolonna!$H$4)/(Epecolonna!$F$4-Epecolonna!$H$4)))/49.832887)^Data!$L19))</f>
        <v>0.43425992183303469</v>
      </c>
      <c r="O19" s="34">
        <v>32</v>
      </c>
      <c r="P19" s="52">
        <v>1.29</v>
      </c>
      <c r="Q19" s="42">
        <v>66</v>
      </c>
      <c r="R19" s="65">
        <f>Data!$O19*((((Epecolonna!$D$4-Epecolonna!$F$4)/(LN((Epecolonna!$D$4-Epecolonna!$H$4)/(Epecolonna!$F$4-Epecolonna!$H$4)))/49.832887)^Data!$P19))</f>
        <v>10.910562856202935</v>
      </c>
      <c r="S19" s="34">
        <v>39</v>
      </c>
      <c r="T19" s="52">
        <v>1.31</v>
      </c>
      <c r="U19" s="30">
        <v>66</v>
      </c>
      <c r="V19" s="65">
        <f>Data!$S19*((((Epecolonna!$D$4-Epecolonna!$F$4)/(LN((Epecolonna!$D$4-Epecolonna!$H$4)/(Epecolonna!$F$4-Epecolonna!$H$4)))/49.832887)^Data!$T19))</f>
        <v>13.077260630530485</v>
      </c>
      <c r="W19" s="6"/>
    </row>
    <row r="20" spans="2:23" x14ac:dyDescent="0.15">
      <c r="B20" s="71">
        <v>190</v>
      </c>
      <c r="C20" s="34">
        <v>15</v>
      </c>
      <c r="D20" s="52">
        <v>1.23</v>
      </c>
      <c r="E20" s="35">
        <v>66</v>
      </c>
      <c r="F20" s="65">
        <f>Data!$C20*((((Epecolonna!$D$4-Epecolonna!$F$4)/(LN((Epecolonna!$D$4-Epecolonna!$H$4)/(Epecolonna!$F$4-Epecolonna!$H$4)))/49.832887)^Data!$D20))</f>
        <v>5.3767946638017579</v>
      </c>
      <c r="G20" s="34">
        <v>20</v>
      </c>
      <c r="H20" s="52">
        <v>1.27</v>
      </c>
      <c r="I20" s="35">
        <v>66</v>
      </c>
      <c r="J20" s="65">
        <f>Data!$G20*((((Epecolonna!$D$4-Epecolonna!$F$4)/(LN((Epecolonna!$D$4-Epecolonna!$H$4)/(Epecolonna!$F$4-Epecolonna!$H$4)))/49.832887)^Data!$H20))</f>
        <v>6.93381384801273</v>
      </c>
      <c r="K20" s="34">
        <v>27</v>
      </c>
      <c r="L20" s="52">
        <v>1.25</v>
      </c>
      <c r="M20" s="35">
        <v>66</v>
      </c>
      <c r="N20" s="65">
        <f>Data!$K20*((((Epecolonna!$D$4-Epecolonna!$F$4)/(LN((Epecolonna!$D$4-Epecolonna!$H$4)/(Epecolonna!$F$4-Epecolonna!$H$4)))/49.832887)^Data!$L20))</f>
        <v>9.518115081970203</v>
      </c>
      <c r="O20" s="98">
        <v>1</v>
      </c>
      <c r="P20" s="66">
        <v>1</v>
      </c>
      <c r="Q20" s="102">
        <v>0.5</v>
      </c>
      <c r="R20" s="101">
        <f>Data!$O20*((((Epecolonna!$D$4-Epecolonna!$F$4)/(LN((Epecolonna!$D$4-Epecolonna!$H$4)/(Epecolonna!$F$4-Epecolonna!$H$4)))/49.832887)^Data!$P20))</f>
        <v>0.43425992183303469</v>
      </c>
      <c r="S20" s="98">
        <v>1</v>
      </c>
      <c r="T20" s="66">
        <v>1</v>
      </c>
      <c r="U20" s="102">
        <v>0.5</v>
      </c>
      <c r="V20" s="101">
        <f>Data!$S20*((((Epecolonna!$D$4-Epecolonna!$F$4)/(LN((Epecolonna!$D$4-Epecolonna!$H$4)/(Epecolonna!$F$4-Epecolonna!$H$4)))/49.832887)^Data!$T20))</f>
        <v>0.43425992183303469</v>
      </c>
      <c r="W20" s="6"/>
    </row>
    <row r="21" spans="2:23" x14ac:dyDescent="0.15">
      <c r="B21" s="71">
        <v>260</v>
      </c>
      <c r="C21" s="34">
        <v>20</v>
      </c>
      <c r="D21" s="52">
        <v>1.25</v>
      </c>
      <c r="E21" s="35">
        <v>66</v>
      </c>
      <c r="F21" s="65">
        <f>Data!$C21*((((Epecolonna!$D$4-Epecolonna!$F$4)/(LN((Epecolonna!$D$4-Epecolonna!$H$4)/(Epecolonna!$F$4-Epecolonna!$H$4)))/49.832887)^Data!$D21))</f>
        <v>7.0504556162742249</v>
      </c>
      <c r="G21" s="34">
        <v>28</v>
      </c>
      <c r="H21" s="52">
        <v>1.31</v>
      </c>
      <c r="I21" s="35">
        <v>66</v>
      </c>
      <c r="J21" s="65">
        <f>Data!$G21*((((Epecolonna!$D$4-Epecolonna!$F$4)/(LN((Epecolonna!$D$4-Epecolonna!$H$4)/(Epecolonna!$F$4-Epecolonna!$H$4)))/49.832887)^Data!$H21))</f>
        <v>9.3888025039706058</v>
      </c>
      <c r="K21" s="34">
        <v>36</v>
      </c>
      <c r="L21" s="52">
        <v>1.3</v>
      </c>
      <c r="M21" s="35">
        <v>66</v>
      </c>
      <c r="N21" s="65">
        <f>Data!$K21*((((Epecolonna!$D$4-Epecolonna!$F$4)/(LN((Epecolonna!$D$4-Epecolonna!$H$4)/(Epecolonna!$F$4-Epecolonna!$H$4)))/49.832887)^Data!$L21))</f>
        <v>12.172426912748769</v>
      </c>
      <c r="O21" s="34">
        <v>45</v>
      </c>
      <c r="P21" s="52">
        <v>1.33</v>
      </c>
      <c r="Q21" s="35">
        <v>66</v>
      </c>
      <c r="R21" s="65">
        <f>Data!$O21*((((Epecolonna!$D$4-Epecolonna!$F$4)/(LN((Epecolonna!$D$4-Epecolonna!$H$4)/(Epecolonna!$F$4-Epecolonna!$H$4)))/49.832887)^Data!$P21))</f>
        <v>14.839514110168761</v>
      </c>
      <c r="S21" s="34">
        <v>53</v>
      </c>
      <c r="T21" s="52">
        <v>1.36</v>
      </c>
      <c r="U21" s="46">
        <v>66</v>
      </c>
      <c r="V21" s="65">
        <f>Data!$S21*((((Epecolonna!$D$4-Epecolonna!$F$4)/(LN((Epecolonna!$D$4-Epecolonna!$H$4)/(Epecolonna!$F$4-Epecolonna!$H$4)))/49.832887)^Data!$T21))</f>
        <v>17.045727031036428</v>
      </c>
      <c r="W21" s="6"/>
    </row>
    <row r="22" spans="2:23" x14ac:dyDescent="0.15">
      <c r="B22" s="72">
        <v>300</v>
      </c>
      <c r="C22" s="49">
        <v>24</v>
      </c>
      <c r="D22" s="23">
        <v>1.26</v>
      </c>
      <c r="E22" s="35">
        <v>66</v>
      </c>
      <c r="F22" s="65">
        <f>Data!$C22*((((Epecolonna!$D$4-Epecolonna!$F$4)/(LN((Epecolonna!$D$4-Epecolonna!$H$4)/(Epecolonna!$F$4-Epecolonna!$H$4)))/49.832887)^Data!$D22))</f>
        <v>8.3902698033595282</v>
      </c>
      <c r="G22" s="51">
        <v>33</v>
      </c>
      <c r="H22" s="24">
        <v>1.33</v>
      </c>
      <c r="I22" s="35">
        <v>66</v>
      </c>
      <c r="J22" s="65">
        <f>Data!$G22*((((Epecolonna!$D$4-Epecolonna!$F$4)/(LN((Epecolonna!$D$4-Epecolonna!$H$4)/(Epecolonna!$F$4-Epecolonna!$H$4)))/49.832887)^Data!$H22))</f>
        <v>10.882310347457091</v>
      </c>
      <c r="K22" s="25">
        <v>43</v>
      </c>
      <c r="L22" s="24">
        <v>1.33</v>
      </c>
      <c r="M22" s="35">
        <v>66</v>
      </c>
      <c r="N22" s="65">
        <f>Data!$K22*((((Epecolonna!$D$4-Epecolonna!$F$4)/(LN((Epecolonna!$D$4-Epecolonna!$H$4)/(Epecolonna!$F$4-Epecolonna!$H$4)))/49.832887)^Data!$L22))</f>
        <v>14.179980149716815</v>
      </c>
      <c r="O22" s="49">
        <v>53</v>
      </c>
      <c r="P22" s="23">
        <v>1.36</v>
      </c>
      <c r="Q22" s="35">
        <v>66</v>
      </c>
      <c r="R22" s="65">
        <f>Data!$O22*((((Epecolonna!$D$4-Epecolonna!$F$4)/(LN((Epecolonna!$D$4-Epecolonna!$H$4)/(Epecolonna!$F$4-Epecolonna!$H$4)))/49.832887)^Data!$P22))</f>
        <v>17.045727031036428</v>
      </c>
      <c r="S22" s="49">
        <v>62</v>
      </c>
      <c r="T22" s="24">
        <v>1.39</v>
      </c>
      <c r="U22" s="47">
        <v>66</v>
      </c>
      <c r="V22" s="65">
        <f>Data!$S22*((((Epecolonna!$D$4-Epecolonna!$F$4)/(LN((Epecolonna!$D$4-Epecolonna!$H$4)/(Epecolonna!$F$4-Epecolonna!$H$4)))/49.832887)^Data!$T22))</f>
        <v>19.447502760024353</v>
      </c>
    </row>
    <row r="23" spans="2:23" x14ac:dyDescent="0.15">
      <c r="B23" s="72">
        <v>350</v>
      </c>
      <c r="C23" s="49">
        <v>28</v>
      </c>
      <c r="D23" s="23">
        <v>1.31</v>
      </c>
      <c r="E23" s="35">
        <v>66</v>
      </c>
      <c r="F23" s="65">
        <f>Data!$C23*((((Epecolonna!$D$4-Epecolonna!$F$4)/(LN((Epecolonna!$D$4-Epecolonna!$H$4)/(Epecolonna!$F$4-Epecolonna!$H$4)))/49.832887)^Data!$D23))</f>
        <v>9.3888025039706058</v>
      </c>
      <c r="G23" s="51">
        <v>38</v>
      </c>
      <c r="H23" s="24">
        <v>1.36</v>
      </c>
      <c r="I23" s="35">
        <v>66</v>
      </c>
      <c r="J23" s="65">
        <f>Data!$G23*((((Epecolonna!$D$4-Epecolonna!$F$4)/(LN((Epecolonna!$D$4-Epecolonna!$H$4)/(Epecolonna!$F$4-Epecolonna!$H$4)))/49.832887)^Data!$H23))</f>
        <v>12.221464663761965</v>
      </c>
      <c r="K23" s="25">
        <v>49</v>
      </c>
      <c r="L23" s="24">
        <v>1.35</v>
      </c>
      <c r="M23" s="35">
        <v>66</v>
      </c>
      <c r="N23" s="65">
        <f>Data!$K23*((((Epecolonna!$D$4-Epecolonna!$F$4)/(LN((Epecolonna!$D$4-Epecolonna!$H$4)/(Epecolonna!$F$4-Epecolonna!$H$4)))/49.832887)^Data!$L23))</f>
        <v>15.891256671793423</v>
      </c>
      <c r="O23" s="49">
        <v>61</v>
      </c>
      <c r="P23" s="23">
        <v>1.39</v>
      </c>
      <c r="Q23" s="35">
        <v>66</v>
      </c>
      <c r="R23" s="65">
        <f>Data!$O23*((((Epecolonna!$D$4-Epecolonna!$F$4)/(LN((Epecolonna!$D$4-Epecolonna!$H$4)/(Epecolonna!$F$4-Epecolonna!$H$4)))/49.832887)^Data!$P23))</f>
        <v>19.133833360669119</v>
      </c>
      <c r="S23" s="49">
        <v>72</v>
      </c>
      <c r="T23" s="24">
        <v>1.41</v>
      </c>
      <c r="U23" s="47">
        <v>66</v>
      </c>
      <c r="V23" s="65">
        <f>Data!$S23*((((Epecolonna!$D$4-Epecolonna!$F$4)/(LN((Epecolonna!$D$4-Epecolonna!$H$4)/(Epecolonna!$F$4-Epecolonna!$H$4)))/49.832887)^Data!$T23))</f>
        <v>22.210566907865392</v>
      </c>
    </row>
    <row r="24" spans="2:23" x14ac:dyDescent="0.15">
      <c r="B24" s="73">
        <v>400</v>
      </c>
      <c r="C24" s="50">
        <v>31</v>
      </c>
      <c r="D24" s="4">
        <v>1.31</v>
      </c>
      <c r="E24" s="35">
        <v>66</v>
      </c>
      <c r="F24" s="65">
        <f>Data!$C24*((((Epecolonna!$D$4-Epecolonna!$F$4)/(LN((Epecolonna!$D$4-Epecolonna!$H$4)/(Epecolonna!$F$4-Epecolonna!$H$4)))/49.832887)^Data!$D24))</f>
        <v>10.394745629396027</v>
      </c>
      <c r="G24" s="5">
        <v>43</v>
      </c>
      <c r="H24" s="22">
        <v>1.36</v>
      </c>
      <c r="I24" s="35">
        <v>66</v>
      </c>
      <c r="J24" s="65">
        <f>Data!$G24*((((Epecolonna!$D$4-Epecolonna!$F$4)/(LN((Epecolonna!$D$4-Epecolonna!$H$4)/(Epecolonna!$F$4-Epecolonna!$H$4)))/49.832887)^Data!$H24))</f>
        <v>13.82955211952012</v>
      </c>
      <c r="K24" s="1">
        <v>56</v>
      </c>
      <c r="L24" s="22">
        <v>1.35</v>
      </c>
      <c r="M24" s="35">
        <v>66</v>
      </c>
      <c r="N24" s="65">
        <f>Data!$K24*((((Epecolonna!$D$4-Epecolonna!$F$4)/(LN((Epecolonna!$D$4-Epecolonna!$H$4)/(Epecolonna!$F$4-Epecolonna!$H$4)))/49.832887)^Data!$L24))</f>
        <v>18.161436196335341</v>
      </c>
      <c r="O24" s="50">
        <v>69</v>
      </c>
      <c r="P24" s="4">
        <v>1.39</v>
      </c>
      <c r="Q24" s="35">
        <v>66</v>
      </c>
      <c r="R24" s="65">
        <f>Data!$O24*((((Epecolonna!$D$4-Epecolonna!$F$4)/(LN((Epecolonna!$D$4-Epecolonna!$H$4)/(Epecolonna!$F$4-Epecolonna!$H$4)))/49.832887)^Data!$P24))</f>
        <v>21.643188555510971</v>
      </c>
      <c r="S24" s="50">
        <v>81</v>
      </c>
      <c r="T24" s="22">
        <v>1.41</v>
      </c>
      <c r="U24" s="46">
        <v>66</v>
      </c>
      <c r="V24" s="65">
        <f>Data!$S24*((((Epecolonna!$D$4-Epecolonna!$F$4)/(LN((Epecolonna!$D$4-Epecolonna!$H$4)/(Epecolonna!$F$4-Epecolonna!$H$4)))/49.832887)^Data!$T24))</f>
        <v>24.986887771348563</v>
      </c>
      <c r="W24" s="16"/>
    </row>
    <row r="25" spans="2:23" x14ac:dyDescent="0.15">
      <c r="B25" s="73">
        <v>450</v>
      </c>
      <c r="C25" s="50">
        <v>35</v>
      </c>
      <c r="D25" s="4">
        <v>1.31</v>
      </c>
      <c r="E25" s="35">
        <v>66</v>
      </c>
      <c r="F25" s="65">
        <f>Data!$C25*((((Epecolonna!$D$4-Epecolonna!$F$4)/(LN((Epecolonna!$D$4-Epecolonna!$H$4)/(Epecolonna!$F$4-Epecolonna!$H$4)))/49.832887)^Data!$D25))</f>
        <v>11.736003129963256</v>
      </c>
      <c r="G25" s="5">
        <v>48</v>
      </c>
      <c r="H25" s="22">
        <v>1.36</v>
      </c>
      <c r="I25" s="35">
        <v>66</v>
      </c>
      <c r="J25" s="65">
        <f>Data!$G25*((((Epecolonna!$D$4-Epecolonna!$F$4)/(LN((Epecolonna!$D$4-Epecolonna!$H$4)/(Epecolonna!$F$4-Epecolonna!$H$4)))/49.832887)^Data!$H25))</f>
        <v>15.437639575278272</v>
      </c>
      <c r="K25" s="1">
        <v>62</v>
      </c>
      <c r="L25" s="22">
        <v>1.35</v>
      </c>
      <c r="M25" s="35">
        <v>66</v>
      </c>
      <c r="N25" s="65">
        <f>Data!$K25*((((Epecolonna!$D$4-Epecolonna!$F$4)/(LN((Epecolonna!$D$4-Epecolonna!$H$4)/(Epecolonna!$F$4-Epecolonna!$H$4)))/49.832887)^Data!$L25))</f>
        <v>20.107304360228412</v>
      </c>
      <c r="O25" s="50">
        <v>77</v>
      </c>
      <c r="P25" s="4">
        <v>1.39</v>
      </c>
      <c r="Q25" s="35">
        <v>66</v>
      </c>
      <c r="R25" s="65">
        <f>Data!$O25*((((Epecolonna!$D$4-Epecolonna!$F$4)/(LN((Epecolonna!$D$4-Epecolonna!$H$4)/(Epecolonna!$F$4-Epecolonna!$H$4)))/49.832887)^Data!$P25))</f>
        <v>24.152543750352823</v>
      </c>
      <c r="S25" s="50">
        <v>90</v>
      </c>
      <c r="T25" s="22">
        <v>1.41</v>
      </c>
      <c r="U25" s="46">
        <v>66</v>
      </c>
      <c r="V25" s="65">
        <f>Data!$S25*((((Epecolonna!$D$4-Epecolonna!$F$4)/(LN((Epecolonna!$D$4-Epecolonna!$H$4)/(Epecolonna!$F$4-Epecolonna!$H$4)))/49.832887)^Data!$T25))</f>
        <v>27.763208634831738</v>
      </c>
      <c r="W25" s="16"/>
    </row>
    <row r="26" spans="2:23" x14ac:dyDescent="0.15">
      <c r="B26" s="73">
        <v>500</v>
      </c>
      <c r="C26" s="50">
        <v>39</v>
      </c>
      <c r="D26" s="4">
        <v>1.31</v>
      </c>
      <c r="E26" s="35">
        <v>66</v>
      </c>
      <c r="F26" s="65">
        <f>Data!$C26*((((Epecolonna!$D$4-Epecolonna!$F$4)/(LN((Epecolonna!$D$4-Epecolonna!$H$4)/(Epecolonna!$F$4-Epecolonna!$H$4)))/49.832887)^Data!$D26))</f>
        <v>13.077260630530485</v>
      </c>
      <c r="G26" s="5">
        <v>53</v>
      </c>
      <c r="H26" s="22">
        <v>1.36</v>
      </c>
      <c r="I26" s="35">
        <v>66</v>
      </c>
      <c r="J26" s="65">
        <f>Data!$G26*((((Epecolonna!$D$4-Epecolonna!$F$4)/(LN((Epecolonna!$D$4-Epecolonna!$H$4)/(Epecolonna!$F$4-Epecolonna!$H$4)))/49.832887)^Data!$H26))</f>
        <v>17.045727031036428</v>
      </c>
      <c r="K26" s="1">
        <v>69</v>
      </c>
      <c r="L26" s="22">
        <v>1.35</v>
      </c>
      <c r="M26" s="35">
        <v>66</v>
      </c>
      <c r="N26" s="65">
        <f>Data!$K26*((((Epecolonna!$D$4-Epecolonna!$F$4)/(LN((Epecolonna!$D$4-Epecolonna!$H$4)/(Epecolonna!$F$4-Epecolonna!$H$4)))/49.832887)^Data!$L26))</f>
        <v>22.377483884770331</v>
      </c>
      <c r="O26" s="50">
        <v>85</v>
      </c>
      <c r="P26" s="4">
        <v>1.39</v>
      </c>
      <c r="Q26" s="35">
        <v>66</v>
      </c>
      <c r="R26" s="65">
        <f>Data!$O26*((((Epecolonna!$D$4-Epecolonna!$F$4)/(LN((Epecolonna!$D$4-Epecolonna!$H$4)/(Epecolonna!$F$4-Epecolonna!$H$4)))/49.832887)^Data!$P26))</f>
        <v>26.661898945194675</v>
      </c>
      <c r="S26" s="50">
        <v>99</v>
      </c>
      <c r="T26" s="22">
        <v>1.41</v>
      </c>
      <c r="U26" s="46">
        <v>66</v>
      </c>
      <c r="V26" s="65">
        <f>Data!$S26*((((Epecolonna!$D$4-Epecolonna!$F$4)/(LN((Epecolonna!$D$4-Epecolonna!$H$4)/(Epecolonna!$F$4-Epecolonna!$H$4)))/49.832887)^Data!$T26))</f>
        <v>30.539529498314913</v>
      </c>
      <c r="W26" s="16"/>
    </row>
    <row r="27" spans="2:23" x14ac:dyDescent="0.15">
      <c r="B27" s="73">
        <v>550</v>
      </c>
      <c r="C27" s="50">
        <v>42</v>
      </c>
      <c r="D27" s="4">
        <v>1.31</v>
      </c>
      <c r="E27" s="35">
        <v>66</v>
      </c>
      <c r="F27" s="65">
        <f>Data!$C27*((((Epecolonna!$D$4-Epecolonna!$F$4)/(LN((Epecolonna!$D$4-Epecolonna!$H$4)/(Epecolonna!$F$4-Epecolonna!$H$4)))/49.832887)^Data!$D27))</f>
        <v>14.083203755955909</v>
      </c>
      <c r="G27" s="5">
        <v>58</v>
      </c>
      <c r="H27" s="22">
        <v>1.36</v>
      </c>
      <c r="I27" s="35">
        <v>66</v>
      </c>
      <c r="J27" s="65">
        <f>Data!$G27*((((Epecolonna!$D$4-Epecolonna!$F$4)/(LN((Epecolonna!$D$4-Epecolonna!$H$4)/(Epecolonna!$F$4-Epecolonna!$H$4)))/49.832887)^Data!$H27))</f>
        <v>18.65381448679458</v>
      </c>
      <c r="K27" s="1">
        <v>75</v>
      </c>
      <c r="L27" s="22">
        <v>1.35</v>
      </c>
      <c r="M27" s="35">
        <v>66</v>
      </c>
      <c r="N27" s="65">
        <f>Data!$K27*((((Epecolonna!$D$4-Epecolonna!$F$4)/(LN((Epecolonna!$D$4-Epecolonna!$H$4)/(Epecolonna!$F$4-Epecolonna!$H$4)))/49.832887)^Data!$L27))</f>
        <v>24.323352048663402</v>
      </c>
      <c r="O27" s="50">
        <v>93</v>
      </c>
      <c r="P27" s="4">
        <v>1.39</v>
      </c>
      <c r="Q27" s="35">
        <v>66</v>
      </c>
      <c r="R27" s="65">
        <f>Data!$O27*((((Epecolonna!$D$4-Epecolonna!$F$4)/(LN((Epecolonna!$D$4-Epecolonna!$H$4)/(Epecolonna!$F$4-Epecolonna!$H$4)))/49.832887)^Data!$P27))</f>
        <v>29.171254140036528</v>
      </c>
      <c r="S27" s="50">
        <v>108</v>
      </c>
      <c r="T27" s="22">
        <v>1.41</v>
      </c>
      <c r="U27" s="46">
        <v>66</v>
      </c>
      <c r="V27" s="65">
        <f>Data!$S27*((((Epecolonna!$D$4-Epecolonna!$F$4)/(LN((Epecolonna!$D$4-Epecolonna!$H$4)/(Epecolonna!$F$4-Epecolonna!$H$4)))/49.832887)^Data!$T27))</f>
        <v>33.315850361798084</v>
      </c>
      <c r="W27" s="16"/>
    </row>
    <row r="28" spans="2:23" x14ac:dyDescent="0.15">
      <c r="B28" s="73">
        <v>600</v>
      </c>
      <c r="C28" s="50">
        <v>46</v>
      </c>
      <c r="D28" s="4">
        <v>1.31</v>
      </c>
      <c r="E28" s="35">
        <v>66</v>
      </c>
      <c r="F28" s="65">
        <f>Data!$C28*((((Epecolonna!$D$4-Epecolonna!$F$4)/(LN((Epecolonna!$D$4-Epecolonna!$H$4)/(Epecolonna!$F$4-Epecolonna!$H$4)))/49.832887)^Data!$D28))</f>
        <v>15.424461256523138</v>
      </c>
      <c r="G28" s="5">
        <v>63</v>
      </c>
      <c r="H28" s="22">
        <v>1.36</v>
      </c>
      <c r="I28" s="35">
        <v>66</v>
      </c>
      <c r="J28" s="65">
        <f>Data!$G28*((((Epecolonna!$D$4-Epecolonna!$F$4)/(LN((Epecolonna!$D$4-Epecolonna!$H$4)/(Epecolonna!$F$4-Epecolonna!$H$4)))/49.832887)^Data!$H28))</f>
        <v>20.261901942552733</v>
      </c>
      <c r="K28" s="1">
        <v>81</v>
      </c>
      <c r="L28" s="22">
        <v>1.35</v>
      </c>
      <c r="M28" s="35">
        <v>66</v>
      </c>
      <c r="N28" s="65">
        <f>Data!$K28*((((Epecolonna!$D$4-Epecolonna!$F$4)/(LN((Epecolonna!$D$4-Epecolonna!$H$4)/(Epecolonna!$F$4-Epecolonna!$H$4)))/49.832887)^Data!$L28))</f>
        <v>26.269220212556473</v>
      </c>
      <c r="O28" s="50">
        <v>100</v>
      </c>
      <c r="P28" s="4">
        <v>1.39</v>
      </c>
      <c r="Q28" s="35">
        <v>66</v>
      </c>
      <c r="R28" s="65">
        <f>Data!$O28*((((Epecolonna!$D$4-Epecolonna!$F$4)/(LN((Epecolonna!$D$4-Epecolonna!$H$4)/(Epecolonna!$F$4-Epecolonna!$H$4)))/49.832887)^Data!$P28))</f>
        <v>31.366939935523146</v>
      </c>
      <c r="S28" s="50">
        <v>117</v>
      </c>
      <c r="T28" s="22">
        <v>1.41</v>
      </c>
      <c r="U28" s="46">
        <v>66</v>
      </c>
      <c r="V28" s="65">
        <f>Data!$S28*((((Epecolonna!$D$4-Epecolonna!$F$4)/(LN((Epecolonna!$D$4-Epecolonna!$H$4)/(Epecolonna!$F$4-Epecolonna!$H$4)))/49.832887)^Data!$T28))</f>
        <v>36.092171225281255</v>
      </c>
      <c r="W28" s="16"/>
    </row>
    <row r="29" spans="2:23" x14ac:dyDescent="0.15">
      <c r="B29" s="73">
        <v>750</v>
      </c>
      <c r="C29" s="50">
        <v>57</v>
      </c>
      <c r="D29" s="4">
        <v>1.31</v>
      </c>
      <c r="E29" s="35">
        <v>66</v>
      </c>
      <c r="F29" s="65">
        <f>Data!$C29*((((Epecolonna!$D$4-Epecolonna!$F$4)/(LN((Epecolonna!$D$4-Epecolonna!$H$4)/(Epecolonna!$F$4-Epecolonna!$H$4)))/49.832887)^Data!$D29))</f>
        <v>19.112919383083018</v>
      </c>
      <c r="G29" s="5">
        <v>78</v>
      </c>
      <c r="H29" s="22">
        <v>1.36</v>
      </c>
      <c r="I29" s="35">
        <v>66</v>
      </c>
      <c r="J29" s="65">
        <f>Data!$G29*((((Epecolonna!$D$4-Epecolonna!$F$4)/(LN((Epecolonna!$D$4-Epecolonna!$H$4)/(Epecolonna!$F$4-Epecolonna!$H$4)))/49.832887)^Data!$H29))</f>
        <v>25.086164309827193</v>
      </c>
      <c r="K29" s="1">
        <v>100</v>
      </c>
      <c r="L29" s="22">
        <v>1.35</v>
      </c>
      <c r="M29" s="35">
        <v>66</v>
      </c>
      <c r="N29" s="65">
        <f>Data!$K29*((((Epecolonna!$D$4-Epecolonna!$F$4)/(LN((Epecolonna!$D$4-Epecolonna!$H$4)/(Epecolonna!$F$4-Epecolonna!$H$4)))/49.832887)^Data!$L29))</f>
        <v>32.431136064884534</v>
      </c>
      <c r="O29" s="50">
        <v>123</v>
      </c>
      <c r="P29" s="4">
        <v>1.39</v>
      </c>
      <c r="Q29" s="35">
        <v>66</v>
      </c>
      <c r="R29" s="65">
        <f>Data!$O29*((((Epecolonna!$D$4-Epecolonna!$F$4)/(LN((Epecolonna!$D$4-Epecolonna!$H$4)/(Epecolonna!$F$4-Epecolonna!$H$4)))/49.832887)^Data!$P29))</f>
        <v>38.581336120693472</v>
      </c>
      <c r="S29" s="50">
        <v>143</v>
      </c>
      <c r="T29" s="22">
        <v>1.4</v>
      </c>
      <c r="U29" s="46">
        <v>66</v>
      </c>
      <c r="V29" s="65">
        <f>Data!$S29*((((Epecolonna!$D$4-Epecolonna!$F$4)/(LN((Epecolonna!$D$4-Epecolonna!$H$4)/(Epecolonna!$F$4-Epecolonna!$H$4)))/49.832887)^Data!$T29))</f>
        <v>44.482141498178038</v>
      </c>
      <c r="W29" s="16"/>
    </row>
    <row r="30" spans="2:23" x14ac:dyDescent="0.15">
      <c r="B30" s="73">
        <v>900</v>
      </c>
      <c r="C30" s="50">
        <v>67</v>
      </c>
      <c r="D30" s="4">
        <v>1.31</v>
      </c>
      <c r="E30" s="35">
        <v>66</v>
      </c>
      <c r="F30" s="65">
        <f>Data!$C30*((((Epecolonna!$D$4-Epecolonna!$F$4)/(LN((Epecolonna!$D$4-Epecolonna!$H$4)/(Epecolonna!$F$4-Epecolonna!$H$4)))/49.832887)^Data!$D30))</f>
        <v>22.466063134501091</v>
      </c>
      <c r="G30" s="5">
        <v>92</v>
      </c>
      <c r="H30" s="22">
        <v>1.36</v>
      </c>
      <c r="I30" s="35">
        <v>66</v>
      </c>
      <c r="J30" s="65">
        <f>Data!$G30*((((Epecolonna!$D$4-Epecolonna!$F$4)/(LN((Epecolonna!$D$4-Epecolonna!$H$4)/(Epecolonna!$F$4-Epecolonna!$H$4)))/49.832887)^Data!$H30))</f>
        <v>29.588809185950023</v>
      </c>
      <c r="K30" s="1">
        <v>117</v>
      </c>
      <c r="L30" s="22">
        <v>1.35</v>
      </c>
      <c r="M30" s="35">
        <v>66</v>
      </c>
      <c r="N30" s="65">
        <f>Data!$K30*((((Epecolonna!$D$4-Epecolonna!$F$4)/(LN((Epecolonna!$D$4-Epecolonna!$H$4)/(Epecolonna!$F$4-Epecolonna!$H$4)))/49.832887)^Data!$L30))</f>
        <v>37.944429195914907</v>
      </c>
      <c r="O30" s="50">
        <v>144</v>
      </c>
      <c r="P30" s="4">
        <v>1.39</v>
      </c>
      <c r="Q30" s="35">
        <v>66</v>
      </c>
      <c r="R30" s="65">
        <f>Data!$O30*((((Epecolonna!$D$4-Epecolonna!$F$4)/(LN((Epecolonna!$D$4-Epecolonna!$H$4)/(Epecolonna!$F$4-Epecolonna!$H$4)))/49.832887)^Data!$P30))</f>
        <v>45.168393507153333</v>
      </c>
      <c r="S30" s="50">
        <v>168</v>
      </c>
      <c r="T30" s="22">
        <v>1.4</v>
      </c>
      <c r="U30" s="46">
        <v>66</v>
      </c>
      <c r="V30" s="65">
        <f>Data!$S30*((((Epecolonna!$D$4-Epecolonna!$F$4)/(LN((Epecolonna!$D$4-Epecolonna!$H$4)/(Epecolonna!$F$4-Epecolonna!$H$4)))/49.832887)^Data!$T30))</f>
        <v>52.258739662195183</v>
      </c>
      <c r="W30" s="16"/>
    </row>
    <row r="31" spans="2:23" x14ac:dyDescent="0.15">
      <c r="B31" s="74">
        <v>1000</v>
      </c>
      <c r="C31" s="50">
        <v>74</v>
      </c>
      <c r="D31" s="4">
        <v>1.32</v>
      </c>
      <c r="E31" s="35">
        <v>66</v>
      </c>
      <c r="F31" s="65">
        <f>Data!$C31*((((Epecolonna!$D$4-Epecolonna!$F$4)/(LN((Epecolonna!$D$4-Epecolonna!$H$4)/(Epecolonna!$F$4-Epecolonna!$H$4)))/49.832887)^Data!$D31))</f>
        <v>24.607154131040733</v>
      </c>
      <c r="G31" s="5">
        <v>102</v>
      </c>
      <c r="H31" s="22">
        <v>1.36</v>
      </c>
      <c r="I31" s="35">
        <v>66</v>
      </c>
      <c r="J31" s="65">
        <f>Data!$G31*((((Epecolonna!$D$4-Epecolonna!$F$4)/(LN((Epecolonna!$D$4-Epecolonna!$H$4)/(Epecolonna!$F$4-Epecolonna!$H$4)))/49.832887)^Data!$H31))</f>
        <v>32.804984097466331</v>
      </c>
      <c r="K31" s="1">
        <v>129</v>
      </c>
      <c r="L31" s="22">
        <v>1.35</v>
      </c>
      <c r="M31" s="35">
        <v>66</v>
      </c>
      <c r="N31" s="65">
        <f>Data!$K31*((((Epecolonna!$D$4-Epecolonna!$F$4)/(LN((Epecolonna!$D$4-Epecolonna!$H$4)/(Epecolonna!$F$4-Epecolonna!$H$4)))/49.832887)^Data!$L31))</f>
        <v>41.836165523701048</v>
      </c>
      <c r="O31" s="50">
        <v>158</v>
      </c>
      <c r="P31" s="4">
        <v>1.38</v>
      </c>
      <c r="Q31" s="35">
        <v>66</v>
      </c>
      <c r="R31" s="65">
        <f>Data!$O31*((((Epecolonna!$D$4-Epecolonna!$F$4)/(LN((Epecolonna!$D$4-Epecolonna!$H$4)/(Epecolonna!$F$4-Epecolonna!$H$4)))/49.832887)^Data!$P31))</f>
        <v>49.974877904985767</v>
      </c>
      <c r="S31" s="50">
        <v>185</v>
      </c>
      <c r="T31" s="22">
        <v>1.4</v>
      </c>
      <c r="U31" s="45">
        <v>66</v>
      </c>
      <c r="V31" s="65">
        <f>Data!$S31*((((Epecolonna!$D$4-Epecolonna!$F$4)/(LN((Epecolonna!$D$4-Epecolonna!$H$4)/(Epecolonna!$F$4-Epecolonna!$H$4)))/49.832887)^Data!$T31))</f>
        <v>57.546826413726833</v>
      </c>
      <c r="W31" s="16"/>
    </row>
    <row r="32" spans="2:23" x14ac:dyDescent="0.15">
      <c r="B32" s="74">
        <v>1100</v>
      </c>
      <c r="C32" s="50">
        <v>81</v>
      </c>
      <c r="D32" s="4">
        <v>1.32</v>
      </c>
      <c r="E32" s="35">
        <v>66</v>
      </c>
      <c r="F32" s="65">
        <f>Data!$C32*((((Epecolonna!$D$4-Epecolonna!$F$4)/(LN((Epecolonna!$D$4-Epecolonna!$H$4)/(Epecolonna!$F$4-Epecolonna!$H$4)))/49.832887)^Data!$D32))</f>
        <v>26.934857900193233</v>
      </c>
      <c r="G32" s="5">
        <v>111</v>
      </c>
      <c r="H32" s="22">
        <v>1.35</v>
      </c>
      <c r="I32" s="35">
        <v>66</v>
      </c>
      <c r="J32" s="65">
        <f>Data!$G32*((((Epecolonna!$D$4-Epecolonna!$F$4)/(LN((Epecolonna!$D$4-Epecolonna!$H$4)/(Epecolonna!$F$4-Epecolonna!$H$4)))/49.832887)^Data!$H32))</f>
        <v>35.998561032021833</v>
      </c>
      <c r="K32" s="1">
        <v>141</v>
      </c>
      <c r="L32" s="22">
        <v>1.35</v>
      </c>
      <c r="M32" s="35">
        <v>66</v>
      </c>
      <c r="N32" s="65">
        <f>Data!$K32*((((Epecolonna!$D$4-Epecolonna!$F$4)/(LN((Epecolonna!$D$4-Epecolonna!$H$4)/(Epecolonna!$F$4-Epecolonna!$H$4)))/49.832887)^Data!$L32))</f>
        <v>45.727901851487196</v>
      </c>
      <c r="O32" s="50">
        <v>172</v>
      </c>
      <c r="P32" s="4">
        <v>1.38</v>
      </c>
      <c r="Q32" s="3">
        <v>44</v>
      </c>
      <c r="R32" s="65">
        <f>Data!$O32*((((Epecolonna!$D$4-Epecolonna!$F$4)/(LN((Epecolonna!$D$4-Epecolonna!$H$4)/(Epecolonna!$F$4-Epecolonna!$H$4)))/49.832887)^Data!$P32))</f>
        <v>54.40303164340223</v>
      </c>
      <c r="S32" s="50">
        <v>201</v>
      </c>
      <c r="T32" s="22">
        <v>1.4</v>
      </c>
      <c r="U32" s="45">
        <v>44</v>
      </c>
      <c r="V32" s="65">
        <f>Data!$S32*((((Epecolonna!$D$4-Epecolonna!$F$4)/(LN((Epecolonna!$D$4-Epecolonna!$H$4)/(Epecolonna!$F$4-Epecolonna!$H$4)))/49.832887)^Data!$T32))</f>
        <v>62.523849238697807</v>
      </c>
      <c r="W32" s="16"/>
    </row>
    <row r="33" spans="2:23" x14ac:dyDescent="0.15">
      <c r="B33" s="74">
        <v>1200</v>
      </c>
      <c r="C33" s="50">
        <v>88</v>
      </c>
      <c r="D33" s="4">
        <v>1.32</v>
      </c>
      <c r="E33" s="35">
        <v>66</v>
      </c>
      <c r="F33" s="65">
        <f>Data!$C33*((((Epecolonna!$D$4-Epecolonna!$F$4)/(LN((Epecolonna!$D$4-Epecolonna!$H$4)/(Epecolonna!$F$4-Epecolonna!$H$4)))/49.832887)^Data!$D33))</f>
        <v>29.262561669345736</v>
      </c>
      <c r="G33" s="5">
        <v>120</v>
      </c>
      <c r="H33" s="22">
        <v>1.35</v>
      </c>
      <c r="I33" s="35">
        <v>66</v>
      </c>
      <c r="J33" s="65">
        <f>Data!$G33*((((Epecolonna!$D$4-Epecolonna!$F$4)/(LN((Epecolonna!$D$4-Epecolonna!$H$4)/(Epecolonna!$F$4-Epecolonna!$H$4)))/49.832887)^Data!$H33))</f>
        <v>38.91736327786144</v>
      </c>
      <c r="K33" s="1">
        <v>152</v>
      </c>
      <c r="L33" s="22">
        <v>1.35</v>
      </c>
      <c r="M33" s="35">
        <v>66</v>
      </c>
      <c r="N33" s="65">
        <f>Data!$K33*((((Epecolonna!$D$4-Epecolonna!$F$4)/(LN((Epecolonna!$D$4-Epecolonna!$H$4)/(Epecolonna!$F$4-Epecolonna!$H$4)))/49.832887)^Data!$L33))</f>
        <v>49.295326818624496</v>
      </c>
      <c r="O33" s="50">
        <v>186</v>
      </c>
      <c r="P33" s="4">
        <v>1.38</v>
      </c>
      <c r="Q33" s="3">
        <v>44</v>
      </c>
      <c r="R33" s="65">
        <f>Data!$O33*((((Epecolonna!$D$4-Epecolonna!$F$4)/(LN((Epecolonna!$D$4-Epecolonna!$H$4)/(Epecolonna!$F$4-Epecolonna!$H$4)))/49.832887)^Data!$P33))</f>
        <v>58.831185381818685</v>
      </c>
      <c r="S33" s="50">
        <v>217</v>
      </c>
      <c r="T33" s="22">
        <v>1.4</v>
      </c>
      <c r="U33" s="45">
        <v>44</v>
      </c>
      <c r="V33" s="65">
        <f>Data!$S33*((((Epecolonna!$D$4-Epecolonna!$F$4)/(LN((Epecolonna!$D$4-Epecolonna!$H$4)/(Epecolonna!$F$4-Epecolonna!$H$4)))/49.832887)^Data!$T33))</f>
        <v>67.50087206366878</v>
      </c>
      <c r="W33" s="16"/>
    </row>
    <row r="34" spans="2:23" x14ac:dyDescent="0.15">
      <c r="B34" s="74">
        <v>1500</v>
      </c>
      <c r="C34" s="50">
        <v>109</v>
      </c>
      <c r="D34" s="4">
        <v>1.32</v>
      </c>
      <c r="E34" s="35">
        <v>66</v>
      </c>
      <c r="F34" s="65">
        <f>Data!$C34*((((Epecolonna!$D$4-Epecolonna!$F$4)/(LN((Epecolonna!$D$4-Epecolonna!$H$4)/(Epecolonna!$F$4-Epecolonna!$H$4)))/49.832887)^Data!$D34))</f>
        <v>36.245672976803242</v>
      </c>
      <c r="G34" s="5">
        <v>147</v>
      </c>
      <c r="H34" s="22">
        <v>1.35</v>
      </c>
      <c r="I34" s="35">
        <v>66</v>
      </c>
      <c r="J34" s="65">
        <f>Data!$G34*((((Epecolonna!$D$4-Epecolonna!$F$4)/(LN((Epecolonna!$D$4-Epecolonna!$H$4)/(Epecolonna!$F$4-Epecolonna!$H$4)))/49.832887)^Data!$H34))</f>
        <v>47.673770015380271</v>
      </c>
      <c r="K34" s="1">
        <v>186</v>
      </c>
      <c r="L34" s="22">
        <v>1.35</v>
      </c>
      <c r="M34" s="45">
        <v>66</v>
      </c>
      <c r="N34" s="65">
        <f>Data!$K34*((((Epecolonna!$D$4-Epecolonna!$F$4)/(LN((Epecolonna!$D$4-Epecolonna!$H$4)/(Epecolonna!$F$4-Epecolonna!$H$4)))/49.832887)^Data!$L34))</f>
        <v>60.321913080685235</v>
      </c>
      <c r="O34" s="50">
        <v>225</v>
      </c>
      <c r="P34" s="4">
        <v>1.37</v>
      </c>
      <c r="Q34" s="3">
        <v>30</v>
      </c>
      <c r="R34" s="65">
        <f>Data!$O34*((((Epecolonna!$D$4-Epecolonna!$F$4)/(LN((Epecolonna!$D$4-Epecolonna!$H$4)/(Epecolonna!$F$4-Epecolonna!$H$4)))/49.832887)^Data!$P34))</f>
        <v>71.762849570664415</v>
      </c>
      <c r="S34" s="50">
        <v>264</v>
      </c>
      <c r="T34" s="22">
        <v>1.4</v>
      </c>
      <c r="U34" s="45">
        <v>30</v>
      </c>
      <c r="V34" s="65">
        <f>Data!$S34*((((Epecolonna!$D$4-Epecolonna!$F$4)/(LN((Epecolonna!$D$4-Epecolonna!$H$4)/(Epecolonna!$F$4-Epecolonna!$H$4)))/49.832887)^Data!$T34))</f>
        <v>82.120876612020993</v>
      </c>
      <c r="W34" s="16"/>
    </row>
    <row r="35" spans="2:23" x14ac:dyDescent="0.15">
      <c r="B35" s="74">
        <v>1800</v>
      </c>
      <c r="C35" s="50">
        <v>130</v>
      </c>
      <c r="D35" s="4">
        <v>1.32</v>
      </c>
      <c r="E35" s="35">
        <v>66</v>
      </c>
      <c r="F35" s="65">
        <f>Data!$C35*((((Epecolonna!$D$4-Epecolonna!$F$4)/(LN((Epecolonna!$D$4-Epecolonna!$H$4)/(Epecolonna!$F$4-Epecolonna!$H$4)))/49.832887)^Data!$D35))</f>
        <v>43.228784284260747</v>
      </c>
      <c r="G35" s="5">
        <v>173</v>
      </c>
      <c r="H35" s="22">
        <v>1.35</v>
      </c>
      <c r="I35" s="35">
        <v>66</v>
      </c>
      <c r="J35" s="65">
        <f>Data!$G35*((((Epecolonna!$D$4-Epecolonna!$F$4)/(LN((Epecolonna!$D$4-Epecolonna!$H$4)/(Epecolonna!$F$4-Epecolonna!$H$4)))/49.832887)^Data!$H35))</f>
        <v>56.105865392250244</v>
      </c>
      <c r="K35" s="1">
        <v>219</v>
      </c>
      <c r="L35" s="22">
        <v>1.34</v>
      </c>
      <c r="M35" s="45">
        <v>66</v>
      </c>
      <c r="N35" s="65">
        <f>Data!$K35*((((Epecolonna!$D$4-Epecolonna!$F$4)/(LN((Epecolonna!$D$4-Epecolonna!$H$4)/(Epecolonna!$F$4-Epecolonna!$H$4)))/49.832887)^Data!$L35))</f>
        <v>71.619086887888315</v>
      </c>
      <c r="O35" s="50">
        <v>263</v>
      </c>
      <c r="P35" s="4">
        <v>1.37</v>
      </c>
      <c r="Q35" s="3">
        <v>30</v>
      </c>
      <c r="R35" s="65">
        <f>Data!$O35*((((Epecolonna!$D$4-Epecolonna!$F$4)/(LN((Epecolonna!$D$4-Epecolonna!$H$4)/(Epecolonna!$F$4-Epecolonna!$H$4)))/49.832887)^Data!$P35))</f>
        <v>83.882797498154403</v>
      </c>
      <c r="S35" s="50">
        <v>309</v>
      </c>
      <c r="T35" s="22">
        <v>1.39</v>
      </c>
      <c r="U35" s="45">
        <v>30</v>
      </c>
      <c r="V35" s="65">
        <f>Data!$S35*((((Epecolonna!$D$4-Epecolonna!$F$4)/(LN((Epecolonna!$D$4-Epecolonna!$H$4)/(Epecolonna!$F$4-Epecolonna!$H$4)))/49.832887)^Data!$T35))</f>
        <v>96.923844400766527</v>
      </c>
      <c r="W35" s="16"/>
    </row>
    <row r="36" spans="2:23" x14ac:dyDescent="0.15">
      <c r="B36" s="74">
        <v>2000</v>
      </c>
      <c r="C36" s="50">
        <v>144</v>
      </c>
      <c r="D36" s="4">
        <v>1.32</v>
      </c>
      <c r="E36" s="35">
        <v>66</v>
      </c>
      <c r="F36" s="65">
        <f>Data!$C36*((((Epecolonna!$D$4-Epecolonna!$F$4)/(LN((Epecolonna!$D$4-Epecolonna!$H$4)/(Epecolonna!$F$4-Epecolonna!$H$4)))/49.832887)^Data!$D36))</f>
        <v>47.884191822565747</v>
      </c>
      <c r="G36" s="5">
        <v>190</v>
      </c>
      <c r="H36" s="22">
        <v>1.34</v>
      </c>
      <c r="I36" s="45">
        <v>66</v>
      </c>
      <c r="J36" s="65">
        <f>Data!$G36*((((Epecolonna!$D$4-Epecolonna!$F$4)/(LN((Epecolonna!$D$4-Epecolonna!$H$4)/(Epecolonna!$F$4-Epecolonna!$H$4)))/49.832887)^Data!$H36))</f>
        <v>62.135280861638272</v>
      </c>
      <c r="K36" s="1">
        <v>241</v>
      </c>
      <c r="L36" s="22">
        <v>1.34</v>
      </c>
      <c r="M36" s="45">
        <v>66</v>
      </c>
      <c r="N36" s="65">
        <f>Data!$K36*((((Epecolonna!$D$4-Epecolonna!$F$4)/(LN((Epecolonna!$D$4-Epecolonna!$H$4)/(Epecolonna!$F$4-Epecolonna!$H$4)))/49.832887)^Data!$L36))</f>
        <v>78.813698356078021</v>
      </c>
      <c r="O36" s="50">
        <v>287</v>
      </c>
      <c r="P36" s="4">
        <v>1.37</v>
      </c>
      <c r="Q36" s="3">
        <v>30</v>
      </c>
      <c r="R36" s="65">
        <f>Data!$O36*((((Epecolonna!$D$4-Epecolonna!$F$4)/(LN((Epecolonna!$D$4-Epecolonna!$H$4)/(Epecolonna!$F$4-Epecolonna!$H$4)))/49.832887)^Data!$P36))</f>
        <v>91.537501452358597</v>
      </c>
      <c r="S36" s="50">
        <v>339</v>
      </c>
      <c r="T36" s="22">
        <v>1.39</v>
      </c>
      <c r="U36" s="45">
        <v>30</v>
      </c>
      <c r="V36" s="65">
        <f>Data!$S36*((((Epecolonna!$D$4-Epecolonna!$F$4)/(LN((Epecolonna!$D$4-Epecolonna!$H$4)/(Epecolonna!$F$4-Epecolonna!$H$4)))/49.832887)^Data!$T36))</f>
        <v>106.33392638142347</v>
      </c>
      <c r="W36" s="16"/>
    </row>
    <row r="37" spans="2:23" x14ac:dyDescent="0.15">
      <c r="B37" s="74">
        <v>2200</v>
      </c>
      <c r="C37" s="50">
        <v>158</v>
      </c>
      <c r="D37" s="4">
        <v>1.32</v>
      </c>
      <c r="E37" s="3">
        <v>66</v>
      </c>
      <c r="F37" s="65">
        <f>Data!$C37*((((Epecolonna!$D$4-Epecolonna!$F$4)/(LN((Epecolonna!$D$4-Epecolonna!$H$4)/(Epecolonna!$F$4-Epecolonna!$H$4)))/49.832887)^Data!$D37))</f>
        <v>52.539599360870753</v>
      </c>
      <c r="G37" s="5">
        <v>207</v>
      </c>
      <c r="H37" s="22">
        <v>1.34</v>
      </c>
      <c r="I37" s="45">
        <v>66</v>
      </c>
      <c r="J37" s="65">
        <f>Data!$G37*((((Epecolonna!$D$4-Epecolonna!$F$4)/(LN((Epecolonna!$D$4-Epecolonna!$H$4)/(Epecolonna!$F$4-Epecolonna!$H$4)))/49.832887)^Data!$H37))</f>
        <v>67.694753359784855</v>
      </c>
      <c r="K37" s="1">
        <v>262</v>
      </c>
      <c r="L37" s="22">
        <v>1.34</v>
      </c>
      <c r="M37" s="45">
        <v>66</v>
      </c>
      <c r="N37" s="65">
        <f>Data!$K37*((((Epecolonna!$D$4-Epecolonna!$F$4)/(LN((Epecolonna!$D$4-Epecolonna!$H$4)/(Epecolonna!$F$4-Epecolonna!$H$4)))/49.832887)^Data!$L37))</f>
        <v>85.681282030259084</v>
      </c>
      <c r="O37" s="50">
        <v>310</v>
      </c>
      <c r="P37" s="4">
        <v>1.36</v>
      </c>
      <c r="Q37" s="3">
        <v>30</v>
      </c>
      <c r="R37" s="65">
        <f>Data!$O37*((((Epecolonna!$D$4-Epecolonna!$F$4)/(LN((Epecolonna!$D$4-Epecolonna!$H$4)/(Epecolonna!$F$4-Epecolonna!$H$4)))/49.832887)^Data!$P37))</f>
        <v>99.701422257005518</v>
      </c>
      <c r="S37" s="50">
        <v>367</v>
      </c>
      <c r="T37" s="22">
        <v>1.39</v>
      </c>
      <c r="U37" s="45">
        <v>30</v>
      </c>
      <c r="V37" s="65">
        <f>Data!$S37*((((Epecolonna!$D$4-Epecolonna!$F$4)/(LN((Epecolonna!$D$4-Epecolonna!$H$4)/(Epecolonna!$F$4-Epecolonna!$H$4)))/49.832887)^Data!$T37))</f>
        <v>115.11666956336995</v>
      </c>
      <c r="W37" s="16"/>
    </row>
    <row r="38" spans="2:23" x14ac:dyDescent="0.15">
      <c r="B38" s="74">
        <v>2500</v>
      </c>
      <c r="C38" s="50">
        <v>179</v>
      </c>
      <c r="D38" s="4">
        <v>1.32</v>
      </c>
      <c r="E38" s="3">
        <v>66</v>
      </c>
      <c r="F38" s="65">
        <f>Data!$C38*((((Epecolonna!$D$4-Epecolonna!$F$4)/(LN((Epecolonna!$D$4-Epecolonna!$H$4)/(Epecolonna!$F$4-Epecolonna!$H$4)))/49.832887)^Data!$D38))</f>
        <v>59.522710668328259</v>
      </c>
      <c r="G38" s="5">
        <v>231</v>
      </c>
      <c r="H38" s="22">
        <v>1.34</v>
      </c>
      <c r="I38" s="45">
        <v>30</v>
      </c>
      <c r="J38" s="65">
        <f>Data!$G38*((((Epecolonna!$D$4-Epecolonna!$F$4)/(LN((Epecolonna!$D$4-Epecolonna!$H$4)/(Epecolonna!$F$4-Epecolonna!$H$4)))/49.832887)^Data!$H38))</f>
        <v>75.54342041599179</v>
      </c>
      <c r="K38" s="1">
        <v>293</v>
      </c>
      <c r="L38" s="22">
        <v>1.34</v>
      </c>
      <c r="M38" s="45">
        <v>30</v>
      </c>
      <c r="N38" s="65">
        <f>Data!$K38*((((Epecolonna!$D$4-Epecolonna!$F$4)/(LN((Epecolonna!$D$4-Epecolonna!$H$4)/(Epecolonna!$F$4-Epecolonna!$H$4)))/49.832887)^Data!$L38))</f>
        <v>95.819143644526392</v>
      </c>
      <c r="O38" s="50">
        <v>343</v>
      </c>
      <c r="P38" s="4">
        <v>1.36</v>
      </c>
      <c r="Q38" s="3">
        <v>30</v>
      </c>
      <c r="R38" s="65">
        <f>Data!$O38*((((Epecolonna!$D$4-Epecolonna!$F$4)/(LN((Epecolonna!$D$4-Epecolonna!$H$4)/(Epecolonna!$F$4-Epecolonna!$H$4)))/49.832887)^Data!$P38))</f>
        <v>110.31479946500933</v>
      </c>
      <c r="S38" s="50">
        <v>408</v>
      </c>
      <c r="T38" s="22">
        <v>1.39</v>
      </c>
      <c r="U38" s="45">
        <v>30</v>
      </c>
      <c r="V38" s="65">
        <f>Data!$S38*((((Epecolonna!$D$4-Epecolonna!$F$4)/(LN((Epecolonna!$D$4-Epecolonna!$H$4)/(Epecolonna!$F$4-Epecolonna!$H$4)))/49.832887)^Data!$T38))</f>
        <v>127.97711493693444</v>
      </c>
      <c r="W38" s="16"/>
    </row>
    <row r="39" spans="2:23" x14ac:dyDescent="0.15">
      <c r="B39" s="74">
        <v>2800</v>
      </c>
      <c r="C39" s="5">
        <v>200</v>
      </c>
      <c r="D39" s="4">
        <v>1.33</v>
      </c>
      <c r="E39" s="3">
        <v>66</v>
      </c>
      <c r="F39" s="65">
        <f>Data!$C39*((((Epecolonna!$D$4-Epecolonna!$F$4)/(LN((Epecolonna!$D$4-Epecolonna!$H$4)/(Epecolonna!$F$4-Epecolonna!$H$4)))/49.832887)^Data!$D39))</f>
        <v>65.953396045194495</v>
      </c>
      <c r="G39" s="5">
        <v>255</v>
      </c>
      <c r="H39" s="53">
        <v>1.34</v>
      </c>
      <c r="I39" s="21">
        <v>30</v>
      </c>
      <c r="J39" s="65">
        <f>Data!$G39*((((Epecolonna!$D$4-Epecolonna!$F$4)/(LN((Epecolonna!$D$4-Epecolonna!$H$4)/(Epecolonna!$F$4-Epecolonna!$H$4)))/49.832887)^Data!$H39))</f>
        <v>83.392087472198725</v>
      </c>
      <c r="K39" s="1">
        <v>323</v>
      </c>
      <c r="L39" s="53">
        <v>1.34</v>
      </c>
      <c r="M39" s="21">
        <v>30</v>
      </c>
      <c r="N39" s="65">
        <f>Data!$K39*((((Epecolonna!$D$4-Epecolonna!$F$4)/(LN((Epecolonna!$D$4-Epecolonna!$H$4)/(Epecolonna!$F$4-Epecolonna!$H$4)))/49.832887)^Data!$L39))</f>
        <v>105.62997746478506</v>
      </c>
      <c r="O39" s="5">
        <v>374</v>
      </c>
      <c r="P39" s="4">
        <v>1.35</v>
      </c>
      <c r="Q39" s="3">
        <v>30</v>
      </c>
      <c r="R39" s="65">
        <f>Data!$O39*((((Epecolonna!$D$4-Epecolonna!$F$4)/(LN((Epecolonna!$D$4-Epecolonna!$H$4)/(Epecolonna!$F$4-Epecolonna!$H$4)))/49.832887)^Data!$P39))</f>
        <v>121.29244888266817</v>
      </c>
      <c r="S39" s="5">
        <v>448</v>
      </c>
      <c r="T39" s="53">
        <v>1.38</v>
      </c>
      <c r="U39" s="45">
        <v>30</v>
      </c>
      <c r="V39" s="65">
        <f>Data!$S39*((((Epecolonna!$D$4-Epecolonna!$F$4)/(LN((Epecolonna!$D$4-Epecolonna!$H$4)/(Epecolonna!$F$4-Epecolonna!$H$4)))/49.832887)^Data!$T39))</f>
        <v>141.70091962932673</v>
      </c>
      <c r="W39" s="16"/>
    </row>
    <row r="40" spans="2:23" ht="14" thickBot="1" x14ac:dyDescent="0.2">
      <c r="B40" s="75">
        <v>3000</v>
      </c>
      <c r="C40" s="37">
        <v>214</v>
      </c>
      <c r="D40" s="38">
        <v>1.33</v>
      </c>
      <c r="E40" s="43">
        <v>66</v>
      </c>
      <c r="F40" s="67">
        <f>Data!$C40*((((Epecolonna!$D$4-Epecolonna!$F$4)/(LN((Epecolonna!$D$4-Epecolonna!$H$4)/(Epecolonna!$F$4-Epecolonna!$H$4)))/49.832887)^Data!$D40))</f>
        <v>70.570133768358104</v>
      </c>
      <c r="G40" s="37">
        <v>270</v>
      </c>
      <c r="H40" s="54">
        <v>1.33</v>
      </c>
      <c r="I40" s="36">
        <v>30</v>
      </c>
      <c r="J40" s="67">
        <f>Data!$G40*((((Epecolonna!$D$4-Epecolonna!$F$4)/(LN((Epecolonna!$D$4-Epecolonna!$H$4)/(Epecolonna!$F$4-Epecolonna!$H$4)))/49.832887)^Data!$H40))</f>
        <v>89.037084661012557</v>
      </c>
      <c r="K40" s="44">
        <v>343</v>
      </c>
      <c r="L40" s="54">
        <v>1.34</v>
      </c>
      <c r="M40" s="36">
        <v>30</v>
      </c>
      <c r="N40" s="67">
        <f>Data!$K40*((((Epecolonna!$D$4-Epecolonna!$F$4)/(LN((Epecolonna!$D$4-Epecolonna!$H$4)/(Epecolonna!$F$4-Epecolonna!$H$4)))/49.832887)^Data!$L40))</f>
        <v>112.17053334495751</v>
      </c>
      <c r="O40" s="37">
        <v>394</v>
      </c>
      <c r="P40" s="38">
        <v>1.35</v>
      </c>
      <c r="Q40" s="43">
        <v>30</v>
      </c>
      <c r="R40" s="67">
        <f>Data!$O40*((((Epecolonna!$D$4-Epecolonna!$F$4)/(LN((Epecolonna!$D$4-Epecolonna!$H$4)/(Epecolonna!$F$4-Epecolonna!$H$4)))/49.832887)^Data!$P40))</f>
        <v>127.77867609564507</v>
      </c>
      <c r="S40" s="37">
        <v>474</v>
      </c>
      <c r="T40" s="54">
        <v>1.38</v>
      </c>
      <c r="U40" s="48">
        <v>30</v>
      </c>
      <c r="V40" s="67">
        <f>Data!$S40*((((Epecolonna!$D$4-Epecolonna!$F$4)/(LN((Epecolonna!$D$4-Epecolonna!$H$4)/(Epecolonna!$F$4-Epecolonna!$H$4)))/49.832887)^Data!$T40))</f>
        <v>149.92463371495731</v>
      </c>
      <c r="W40" s="16"/>
    </row>
    <row r="41" spans="2:23" ht="14" thickBot="1" x14ac:dyDescent="0.2">
      <c r="C41" s="16"/>
      <c r="G41" s="16"/>
      <c r="H41" s="16"/>
      <c r="I41" s="16"/>
      <c r="J41" s="16"/>
      <c r="L41" s="16"/>
      <c r="M41" s="16"/>
      <c r="N41" s="16"/>
      <c r="O41" s="16"/>
      <c r="S41" s="16"/>
      <c r="T41" s="16"/>
      <c r="U41" s="16"/>
      <c r="V41" s="16"/>
      <c r="W41" s="16"/>
    </row>
    <row r="42" spans="2:23" ht="14" thickBot="1" x14ac:dyDescent="0.2">
      <c r="E42">
        <f>VLOOKUP(B14,B19:F40,4)</f>
        <v>66</v>
      </c>
      <c r="F42" s="82">
        <f>VLOOKUP(B14,B19:F40,5)</f>
        <v>10.394745629396027</v>
      </c>
      <c r="G42" s="56"/>
      <c r="H42" s="56"/>
      <c r="I42" s="56">
        <f>VLOOKUP(B14,B19:J40,8)</f>
        <v>66</v>
      </c>
      <c r="J42" s="83">
        <f>VLOOKUP(B14,B19:J40,9)</f>
        <v>13.82955211952012</v>
      </c>
      <c r="K42" s="6"/>
      <c r="L42" s="56"/>
      <c r="M42" s="56">
        <f>VLOOKUP(B14,B19:N40,12)</f>
        <v>66</v>
      </c>
      <c r="N42" s="83">
        <f>VLOOKUP(B14,B19:N40,13)</f>
        <v>18.161436196335341</v>
      </c>
      <c r="O42" s="56"/>
      <c r="P42" s="6"/>
      <c r="Q42" s="6">
        <f>VLOOKUP(B14,B19:R40,16)</f>
        <v>66</v>
      </c>
      <c r="R42" s="84">
        <f>VLOOKUP(B14,B19:R40,17)</f>
        <v>21.643188555510971</v>
      </c>
      <c r="S42" s="56"/>
      <c r="T42" s="56"/>
      <c r="U42" s="56">
        <f>VLOOKUP(B14,B19:V40,20)</f>
        <v>66</v>
      </c>
      <c r="V42" s="83">
        <f>VLOOKUP(B14,B19:V40,21)</f>
        <v>24.986887771348563</v>
      </c>
      <c r="W42" s="16"/>
    </row>
    <row r="43" spans="2:23" x14ac:dyDescent="0.15">
      <c r="G43" s="16"/>
      <c r="H43" s="16"/>
      <c r="I43" s="16"/>
      <c r="J43" s="16"/>
      <c r="L43" s="16"/>
      <c r="M43" s="16"/>
      <c r="N43" s="16"/>
      <c r="O43" s="16"/>
      <c r="S43" s="16"/>
      <c r="T43" s="16"/>
      <c r="U43" s="16"/>
      <c r="V43" s="16"/>
      <c r="W43" s="16"/>
    </row>
    <row r="44" spans="2:23" x14ac:dyDescent="0.15">
      <c r="C44" s="16"/>
      <c r="G44" s="16"/>
      <c r="H44" s="16"/>
      <c r="I44" s="16"/>
      <c r="J44" s="16"/>
      <c r="L44" s="16"/>
      <c r="M44" s="16"/>
      <c r="N44" s="16"/>
      <c r="O44" s="16"/>
      <c r="S44" s="16"/>
      <c r="T44" s="16"/>
      <c r="U44" s="16"/>
      <c r="V44" s="16"/>
      <c r="W44" s="16"/>
    </row>
    <row r="45" spans="2:23" ht="16" x14ac:dyDescent="0.2">
      <c r="C45" s="63"/>
      <c r="D45" s="78" t="s">
        <v>0</v>
      </c>
      <c r="E45" s="78" t="s">
        <v>1</v>
      </c>
      <c r="F45" s="78" t="s">
        <v>2</v>
      </c>
      <c r="G45" s="78" t="s">
        <v>3</v>
      </c>
      <c r="H45" s="78" t="s">
        <v>5</v>
      </c>
      <c r="I45" s="16"/>
      <c r="J45" s="16"/>
      <c r="L45" s="16"/>
      <c r="M45" s="16"/>
      <c r="N45" s="16"/>
      <c r="O45" s="16"/>
      <c r="S45" s="16"/>
      <c r="T45" s="16"/>
      <c r="U45" s="16"/>
      <c r="V45" s="16"/>
      <c r="W45" s="16"/>
    </row>
    <row r="46" spans="2:23" ht="14" x14ac:dyDescent="0.15">
      <c r="B46" s="79" t="s">
        <v>15</v>
      </c>
      <c r="C46" s="80" t="s">
        <v>16</v>
      </c>
      <c r="D46" s="81" t="s">
        <v>17</v>
      </c>
      <c r="E46" s="81" t="s">
        <v>17</v>
      </c>
      <c r="F46" s="81" t="s">
        <v>17</v>
      </c>
      <c r="G46" s="81" t="s">
        <v>17</v>
      </c>
      <c r="H46" s="81" t="s">
        <v>17</v>
      </c>
      <c r="I46" s="16"/>
      <c r="J46" s="16"/>
      <c r="L46" s="16"/>
      <c r="M46" s="16"/>
      <c r="N46" s="16"/>
      <c r="O46" s="16"/>
      <c r="S46" s="16"/>
      <c r="T46" s="16"/>
      <c r="U46" s="16"/>
      <c r="V46" s="16"/>
      <c r="W46" s="16"/>
    </row>
    <row r="47" spans="2:23" x14ac:dyDescent="0.15">
      <c r="B47" s="34">
        <f>6*45</f>
        <v>270</v>
      </c>
      <c r="C47" s="34">
        <v>6</v>
      </c>
      <c r="D47" s="9">
        <f>$F$42*C47</f>
        <v>62.368473776376163</v>
      </c>
      <c r="E47" s="9">
        <f>$J$42*C47</f>
        <v>82.977312717120725</v>
      </c>
      <c r="F47" s="9">
        <f>$N$42*C47</f>
        <v>108.96861717801204</v>
      </c>
      <c r="G47" s="9">
        <f>$R$42*C47</f>
        <v>129.85913133306582</v>
      </c>
      <c r="H47" s="9">
        <f>$V$42*C47</f>
        <v>149.92132662809138</v>
      </c>
      <c r="I47" s="16"/>
      <c r="J47" s="16"/>
      <c r="L47" s="16"/>
      <c r="M47" s="16"/>
      <c r="N47" s="16"/>
      <c r="O47" s="16"/>
      <c r="S47" s="16"/>
      <c r="T47" s="16"/>
      <c r="U47" s="16"/>
      <c r="V47" s="16"/>
      <c r="W47" s="16"/>
    </row>
    <row r="48" spans="2:23" x14ac:dyDescent="0.15">
      <c r="B48" s="34">
        <f>B47+45</f>
        <v>315</v>
      </c>
      <c r="C48" s="34">
        <v>7</v>
      </c>
      <c r="D48" s="9">
        <f t="shared" ref="D48:D107" si="0">$F$42*C48</f>
        <v>72.76321940577219</v>
      </c>
      <c r="E48" s="9">
        <f t="shared" ref="E48:E107" si="1">$J$42*C48</f>
        <v>96.806864836640841</v>
      </c>
      <c r="F48" s="9">
        <f t="shared" ref="F48:F107" si="2">$N$42*C48</f>
        <v>127.13005337434738</v>
      </c>
      <c r="G48" s="9">
        <f t="shared" ref="G48:G107" si="3">$R$42*C48</f>
        <v>151.50231988857681</v>
      </c>
      <c r="H48" s="9">
        <f t="shared" ref="H48:H107" si="4">$V$42*C48</f>
        <v>174.90821439943994</v>
      </c>
      <c r="I48" s="16"/>
      <c r="J48" s="16"/>
      <c r="L48" s="16"/>
      <c r="M48" s="16"/>
      <c r="N48" s="16"/>
      <c r="O48" s="16"/>
      <c r="S48" s="16"/>
      <c r="T48" s="16"/>
      <c r="U48" s="16"/>
      <c r="V48" s="16"/>
      <c r="W48" s="16"/>
    </row>
    <row r="49" spans="2:23" x14ac:dyDescent="0.15">
      <c r="B49" s="5">
        <f>B48+45</f>
        <v>360</v>
      </c>
      <c r="C49" s="34">
        <v>8</v>
      </c>
      <c r="D49" s="9">
        <f t="shared" si="0"/>
        <v>83.157965035168218</v>
      </c>
      <c r="E49" s="9">
        <f t="shared" si="1"/>
        <v>110.63641695616096</v>
      </c>
      <c r="F49" s="9">
        <f t="shared" si="2"/>
        <v>145.29148957068273</v>
      </c>
      <c r="G49" s="9">
        <f t="shared" si="3"/>
        <v>173.14550844408777</v>
      </c>
      <c r="H49" s="9">
        <f t="shared" si="4"/>
        <v>199.8951021707885</v>
      </c>
      <c r="I49" s="16"/>
      <c r="J49" s="16"/>
      <c r="L49" s="16"/>
      <c r="M49" s="16"/>
      <c r="N49" s="16"/>
      <c r="O49" s="16"/>
      <c r="S49" s="16"/>
      <c r="T49" s="16"/>
      <c r="U49" s="16"/>
      <c r="V49" s="16"/>
      <c r="W49" s="16"/>
    </row>
    <row r="50" spans="2:23" x14ac:dyDescent="0.15">
      <c r="B50" s="5">
        <f t="shared" ref="B50:B107" si="5">B49+45</f>
        <v>405</v>
      </c>
      <c r="C50" s="34">
        <v>9</v>
      </c>
      <c r="D50" s="9">
        <f t="shared" si="0"/>
        <v>93.552710664564245</v>
      </c>
      <c r="E50" s="9">
        <f t="shared" si="1"/>
        <v>124.46596907568107</v>
      </c>
      <c r="F50" s="9">
        <f t="shared" si="2"/>
        <v>163.45292576701806</v>
      </c>
      <c r="G50" s="9">
        <f t="shared" si="3"/>
        <v>194.78869699959873</v>
      </c>
      <c r="H50" s="9">
        <f t="shared" si="4"/>
        <v>224.88198994213707</v>
      </c>
      <c r="I50" s="16"/>
      <c r="J50" s="16"/>
      <c r="L50" s="16"/>
      <c r="M50" s="16"/>
      <c r="N50" s="16"/>
      <c r="O50" s="16"/>
      <c r="S50" s="16"/>
      <c r="T50" s="16"/>
      <c r="U50" s="16"/>
      <c r="V50" s="16"/>
      <c r="W50" s="16"/>
    </row>
    <row r="51" spans="2:23" x14ac:dyDescent="0.15">
      <c r="B51" s="5">
        <f t="shared" si="5"/>
        <v>450</v>
      </c>
      <c r="C51" s="34">
        <v>10</v>
      </c>
      <c r="D51" s="9">
        <f t="shared" si="0"/>
        <v>103.94745629396027</v>
      </c>
      <c r="E51" s="9">
        <f t="shared" si="1"/>
        <v>138.29552119520119</v>
      </c>
      <c r="F51" s="9">
        <f t="shared" si="2"/>
        <v>181.61436196335342</v>
      </c>
      <c r="G51" s="9">
        <f t="shared" si="3"/>
        <v>216.43188555510972</v>
      </c>
      <c r="H51" s="9">
        <f t="shared" si="4"/>
        <v>249.86887771348563</v>
      </c>
      <c r="I51" s="16"/>
      <c r="J51" s="16"/>
      <c r="L51" s="16"/>
      <c r="M51" s="16"/>
      <c r="N51" s="16"/>
      <c r="O51" s="16"/>
      <c r="S51" s="16"/>
      <c r="T51" s="16"/>
      <c r="U51" s="16"/>
      <c r="V51" s="16"/>
      <c r="W51" s="16"/>
    </row>
    <row r="52" spans="2:23" x14ac:dyDescent="0.15">
      <c r="B52" s="5">
        <f t="shared" si="5"/>
        <v>495</v>
      </c>
      <c r="C52" s="34">
        <v>11</v>
      </c>
      <c r="D52" s="9">
        <f t="shared" si="0"/>
        <v>114.3422019233563</v>
      </c>
      <c r="E52" s="9">
        <f t="shared" si="1"/>
        <v>152.12507331472131</v>
      </c>
      <c r="F52" s="9">
        <f t="shared" si="2"/>
        <v>199.77579815968875</v>
      </c>
      <c r="G52" s="9">
        <f t="shared" si="3"/>
        <v>238.07507411062068</v>
      </c>
      <c r="H52" s="9">
        <f t="shared" si="4"/>
        <v>274.85576548483419</v>
      </c>
      <c r="I52" s="16"/>
      <c r="J52" s="16"/>
      <c r="L52" s="16"/>
      <c r="M52" s="16"/>
      <c r="N52" s="16"/>
      <c r="O52" s="16"/>
      <c r="S52" s="16"/>
      <c r="T52" s="16"/>
      <c r="U52" s="16"/>
      <c r="V52" s="16"/>
      <c r="W52" s="16"/>
    </row>
    <row r="53" spans="2:23" x14ac:dyDescent="0.15">
      <c r="B53" s="5">
        <f t="shared" si="5"/>
        <v>540</v>
      </c>
      <c r="C53" s="34">
        <v>12</v>
      </c>
      <c r="D53" s="9">
        <f t="shared" si="0"/>
        <v>124.73694755275233</v>
      </c>
      <c r="E53" s="9">
        <f t="shared" si="1"/>
        <v>165.95462543424145</v>
      </c>
      <c r="F53" s="9">
        <f t="shared" si="2"/>
        <v>217.93723435602408</v>
      </c>
      <c r="G53" s="9">
        <f t="shared" si="3"/>
        <v>259.71826266613164</v>
      </c>
      <c r="H53" s="9">
        <f t="shared" si="4"/>
        <v>299.84265325618276</v>
      </c>
      <c r="I53" s="16"/>
      <c r="J53" s="16"/>
      <c r="L53" s="16"/>
      <c r="M53" s="16"/>
      <c r="N53" s="16"/>
      <c r="O53" s="16"/>
      <c r="S53" s="16"/>
      <c r="T53" s="16"/>
      <c r="U53" s="16"/>
      <c r="V53" s="16"/>
      <c r="W53" s="16"/>
    </row>
    <row r="54" spans="2:23" x14ac:dyDescent="0.15">
      <c r="B54" s="5">
        <f t="shared" si="5"/>
        <v>585</v>
      </c>
      <c r="C54" s="34">
        <v>13</v>
      </c>
      <c r="D54" s="9">
        <f t="shared" si="0"/>
        <v>135.13169318214835</v>
      </c>
      <c r="E54" s="9">
        <f t="shared" si="1"/>
        <v>179.78417755376157</v>
      </c>
      <c r="F54" s="9">
        <f t="shared" si="2"/>
        <v>236.09867055235944</v>
      </c>
      <c r="G54" s="9">
        <f t="shared" si="3"/>
        <v>281.3614512216426</v>
      </c>
      <c r="H54" s="9">
        <f t="shared" si="4"/>
        <v>324.82954102753132</v>
      </c>
      <c r="I54" s="16"/>
      <c r="J54" s="16"/>
      <c r="L54" s="16"/>
      <c r="M54" s="16"/>
      <c r="N54" s="16"/>
      <c r="O54" s="16"/>
      <c r="S54" s="16"/>
      <c r="T54" s="16"/>
      <c r="U54" s="16"/>
      <c r="V54" s="16"/>
      <c r="W54" s="16"/>
    </row>
    <row r="55" spans="2:23" x14ac:dyDescent="0.15">
      <c r="B55" s="5">
        <f t="shared" si="5"/>
        <v>630</v>
      </c>
      <c r="C55" s="34">
        <v>14</v>
      </c>
      <c r="D55" s="9">
        <f t="shared" si="0"/>
        <v>145.52643881154438</v>
      </c>
      <c r="E55" s="9">
        <f t="shared" si="1"/>
        <v>193.61372967328168</v>
      </c>
      <c r="F55" s="9">
        <f t="shared" si="2"/>
        <v>254.26010674869477</v>
      </c>
      <c r="G55" s="9">
        <f t="shared" si="3"/>
        <v>303.00463977715361</v>
      </c>
      <c r="H55" s="9">
        <f t="shared" si="4"/>
        <v>349.81642879887988</v>
      </c>
      <c r="I55" s="16"/>
      <c r="J55" s="16"/>
      <c r="L55" s="16"/>
      <c r="M55" s="16"/>
      <c r="N55" s="16"/>
      <c r="O55" s="16"/>
      <c r="S55" s="16"/>
      <c r="T55" s="16"/>
      <c r="U55" s="16"/>
      <c r="V55" s="16"/>
      <c r="W55" s="16"/>
    </row>
    <row r="56" spans="2:23" x14ac:dyDescent="0.15">
      <c r="B56" s="5">
        <f t="shared" si="5"/>
        <v>675</v>
      </c>
      <c r="C56" s="34">
        <v>15</v>
      </c>
      <c r="D56" s="9">
        <f t="shared" si="0"/>
        <v>155.92118444094041</v>
      </c>
      <c r="E56" s="9">
        <f t="shared" si="1"/>
        <v>207.4432817928018</v>
      </c>
      <c r="F56" s="9">
        <f t="shared" si="2"/>
        <v>272.42154294503013</v>
      </c>
      <c r="G56" s="9">
        <f t="shared" si="3"/>
        <v>324.64782833266457</v>
      </c>
      <c r="H56" s="9">
        <f t="shared" si="4"/>
        <v>374.80331657022845</v>
      </c>
      <c r="I56" s="16"/>
      <c r="J56" s="16"/>
      <c r="L56" s="16"/>
      <c r="M56" s="16"/>
      <c r="N56" s="16"/>
      <c r="O56" s="16"/>
      <c r="S56" s="16"/>
      <c r="T56" s="16"/>
      <c r="U56" s="16"/>
      <c r="V56" s="16"/>
      <c r="W56" s="16"/>
    </row>
    <row r="57" spans="2:23" x14ac:dyDescent="0.15">
      <c r="B57" s="5">
        <f t="shared" si="5"/>
        <v>720</v>
      </c>
      <c r="C57" s="34">
        <v>16</v>
      </c>
      <c r="D57" s="9">
        <f t="shared" si="0"/>
        <v>166.31593007033644</v>
      </c>
      <c r="E57" s="9">
        <f t="shared" si="1"/>
        <v>221.27283391232191</v>
      </c>
      <c r="F57" s="9">
        <f t="shared" si="2"/>
        <v>290.58297914136546</v>
      </c>
      <c r="G57" s="9">
        <f t="shared" si="3"/>
        <v>346.29101688817553</v>
      </c>
      <c r="H57" s="9">
        <f t="shared" si="4"/>
        <v>399.79020434157701</v>
      </c>
      <c r="I57" s="16"/>
      <c r="J57" s="16"/>
      <c r="L57" s="16"/>
      <c r="M57" s="16"/>
      <c r="N57" s="16"/>
      <c r="O57" s="16"/>
      <c r="S57" s="16"/>
      <c r="T57" s="16"/>
      <c r="U57" s="16"/>
      <c r="V57" s="16"/>
      <c r="W57" s="16"/>
    </row>
    <row r="58" spans="2:23" x14ac:dyDescent="0.15">
      <c r="B58" s="5">
        <f t="shared" si="5"/>
        <v>765</v>
      </c>
      <c r="C58" s="34">
        <v>17</v>
      </c>
      <c r="D58" s="9">
        <f t="shared" si="0"/>
        <v>176.71067569973246</v>
      </c>
      <c r="E58" s="9">
        <f t="shared" si="1"/>
        <v>235.10238603184203</v>
      </c>
      <c r="F58" s="9">
        <f t="shared" si="2"/>
        <v>308.74441533770079</v>
      </c>
      <c r="G58" s="9">
        <f t="shared" si="3"/>
        <v>367.93420544368649</v>
      </c>
      <c r="H58" s="9">
        <f t="shared" si="4"/>
        <v>424.77709211292557</v>
      </c>
      <c r="I58" s="16"/>
      <c r="J58" s="16"/>
      <c r="L58" s="16"/>
      <c r="M58" s="16"/>
      <c r="N58" s="16"/>
      <c r="O58" s="16"/>
      <c r="S58" s="16"/>
      <c r="T58" s="16"/>
      <c r="U58" s="16"/>
      <c r="V58" s="16"/>
      <c r="W58" s="16"/>
    </row>
    <row r="59" spans="2:23" x14ac:dyDescent="0.15">
      <c r="B59" s="5">
        <f t="shared" si="5"/>
        <v>810</v>
      </c>
      <c r="C59" s="34">
        <v>18</v>
      </c>
      <c r="D59" s="9">
        <f t="shared" si="0"/>
        <v>187.10542132912849</v>
      </c>
      <c r="E59" s="9">
        <f t="shared" si="1"/>
        <v>248.93193815136215</v>
      </c>
      <c r="F59" s="9">
        <f t="shared" si="2"/>
        <v>326.90585153403612</v>
      </c>
      <c r="G59" s="9">
        <f t="shared" si="3"/>
        <v>389.57739399919745</v>
      </c>
      <c r="H59" s="9">
        <f t="shared" si="4"/>
        <v>449.76397988427414</v>
      </c>
      <c r="I59" s="16"/>
      <c r="J59" s="16"/>
      <c r="L59" s="16"/>
      <c r="M59" s="16"/>
      <c r="N59" s="16"/>
      <c r="O59" s="16"/>
      <c r="S59" s="16"/>
      <c r="T59" s="16"/>
      <c r="U59" s="16"/>
      <c r="V59" s="16"/>
      <c r="W59" s="16"/>
    </row>
    <row r="60" spans="2:23" x14ac:dyDescent="0.15">
      <c r="B60" s="5">
        <f t="shared" si="5"/>
        <v>855</v>
      </c>
      <c r="C60" s="34">
        <v>19</v>
      </c>
      <c r="D60" s="9">
        <f t="shared" si="0"/>
        <v>197.50016695852452</v>
      </c>
      <c r="E60" s="9">
        <f t="shared" si="1"/>
        <v>262.76149027088229</v>
      </c>
      <c r="F60" s="9">
        <f t="shared" si="2"/>
        <v>345.0672877303715</v>
      </c>
      <c r="G60" s="9">
        <f t="shared" si="3"/>
        <v>411.22058255470847</v>
      </c>
      <c r="H60" s="9">
        <f t="shared" si="4"/>
        <v>474.7508676556227</v>
      </c>
      <c r="I60" s="16"/>
      <c r="J60" s="16"/>
      <c r="L60" s="16"/>
      <c r="M60" s="16"/>
      <c r="N60" s="16"/>
      <c r="O60" s="16"/>
      <c r="S60" s="16"/>
      <c r="T60" s="16"/>
      <c r="U60" s="16"/>
      <c r="V60" s="16"/>
      <c r="W60" s="16"/>
    </row>
    <row r="61" spans="2:23" x14ac:dyDescent="0.15">
      <c r="B61" s="5">
        <f t="shared" si="5"/>
        <v>900</v>
      </c>
      <c r="C61" s="34">
        <v>20</v>
      </c>
      <c r="D61" s="9">
        <f t="shared" si="0"/>
        <v>207.89491258792054</v>
      </c>
      <c r="E61" s="9">
        <f t="shared" si="1"/>
        <v>276.59104239040238</v>
      </c>
      <c r="F61" s="9">
        <f t="shared" si="2"/>
        <v>363.22872392670683</v>
      </c>
      <c r="G61" s="9">
        <f t="shared" si="3"/>
        <v>432.86377111021943</v>
      </c>
      <c r="H61" s="9">
        <f t="shared" si="4"/>
        <v>499.73775542697126</v>
      </c>
      <c r="I61" s="16"/>
      <c r="J61" s="16"/>
      <c r="L61" s="16"/>
      <c r="M61" s="16"/>
      <c r="N61" s="16"/>
      <c r="O61" s="16"/>
      <c r="S61" s="16"/>
      <c r="T61" s="16"/>
      <c r="U61" s="16"/>
      <c r="V61" s="16"/>
      <c r="W61" s="16"/>
    </row>
    <row r="62" spans="2:23" x14ac:dyDescent="0.15">
      <c r="B62" s="5">
        <f t="shared" si="5"/>
        <v>945</v>
      </c>
      <c r="C62" s="34">
        <v>21</v>
      </c>
      <c r="D62" s="9">
        <f t="shared" si="0"/>
        <v>218.28965821731657</v>
      </c>
      <c r="E62" s="9">
        <f t="shared" si="1"/>
        <v>290.42059450992252</v>
      </c>
      <c r="F62" s="9">
        <f t="shared" si="2"/>
        <v>381.39016012304216</v>
      </c>
      <c r="G62" s="9">
        <f t="shared" si="3"/>
        <v>454.50695966573039</v>
      </c>
      <c r="H62" s="9">
        <f t="shared" si="4"/>
        <v>524.72464319831988</v>
      </c>
      <c r="I62" s="16"/>
      <c r="J62" s="16"/>
      <c r="L62" s="16"/>
      <c r="M62" s="16"/>
      <c r="N62" s="16"/>
      <c r="O62" s="16"/>
      <c r="S62" s="16"/>
      <c r="T62" s="16"/>
      <c r="U62" s="16"/>
      <c r="V62" s="16"/>
      <c r="W62" s="16"/>
    </row>
    <row r="63" spans="2:23" x14ac:dyDescent="0.15">
      <c r="B63" s="5">
        <f t="shared" si="5"/>
        <v>990</v>
      </c>
      <c r="C63" s="34">
        <v>22</v>
      </c>
      <c r="D63" s="9">
        <f t="shared" si="0"/>
        <v>228.6844038467126</v>
      </c>
      <c r="E63" s="9">
        <f t="shared" si="1"/>
        <v>304.25014662944261</v>
      </c>
      <c r="F63" s="9">
        <f t="shared" si="2"/>
        <v>399.5515963193775</v>
      </c>
      <c r="G63" s="9">
        <f t="shared" si="3"/>
        <v>476.15014822124135</v>
      </c>
      <c r="H63" s="9">
        <f t="shared" si="4"/>
        <v>549.71153096966839</v>
      </c>
      <c r="I63" s="16"/>
      <c r="J63" s="16"/>
      <c r="L63" s="16"/>
      <c r="M63" s="16"/>
      <c r="N63" s="16"/>
      <c r="O63" s="16"/>
      <c r="S63" s="16"/>
      <c r="T63" s="16"/>
      <c r="U63" s="16"/>
      <c r="V63" s="16"/>
      <c r="W63" s="16"/>
    </row>
    <row r="64" spans="2:23" x14ac:dyDescent="0.15">
      <c r="B64" s="5">
        <f t="shared" si="5"/>
        <v>1035</v>
      </c>
      <c r="C64" s="34">
        <v>23</v>
      </c>
      <c r="D64" s="9">
        <f t="shared" si="0"/>
        <v>239.07914947610863</v>
      </c>
      <c r="E64" s="9">
        <f t="shared" si="1"/>
        <v>318.07969874896276</v>
      </c>
      <c r="F64" s="9">
        <f t="shared" si="2"/>
        <v>417.71303251571283</v>
      </c>
      <c r="G64" s="9">
        <f t="shared" si="3"/>
        <v>497.79333677675231</v>
      </c>
      <c r="H64" s="9">
        <f t="shared" si="4"/>
        <v>574.69841874101689</v>
      </c>
      <c r="I64" s="16"/>
      <c r="J64" s="16"/>
      <c r="L64" s="16"/>
      <c r="M64" s="16"/>
      <c r="N64" s="16"/>
      <c r="O64" s="16"/>
      <c r="S64" s="16"/>
      <c r="T64" s="16"/>
      <c r="U64" s="16"/>
      <c r="V64" s="16"/>
      <c r="W64" s="16"/>
    </row>
    <row r="65" spans="2:23" x14ac:dyDescent="0.15">
      <c r="B65" s="5">
        <f t="shared" si="5"/>
        <v>1080</v>
      </c>
      <c r="C65" s="34">
        <v>24</v>
      </c>
      <c r="D65" s="9">
        <f t="shared" si="0"/>
        <v>249.47389510550465</v>
      </c>
      <c r="E65" s="9">
        <f t="shared" si="1"/>
        <v>331.9092508684829</v>
      </c>
      <c r="F65" s="9">
        <f t="shared" si="2"/>
        <v>435.87446871204816</v>
      </c>
      <c r="G65" s="9">
        <f t="shared" si="3"/>
        <v>519.43652533226327</v>
      </c>
      <c r="H65" s="9">
        <f t="shared" si="4"/>
        <v>599.68530651236551</v>
      </c>
      <c r="I65" s="16"/>
      <c r="J65" s="16"/>
      <c r="L65" s="16"/>
      <c r="M65" s="16"/>
      <c r="N65" s="16"/>
      <c r="O65" s="16"/>
      <c r="S65" s="16"/>
      <c r="T65" s="16"/>
      <c r="U65" s="16"/>
      <c r="V65" s="16"/>
      <c r="W65" s="16"/>
    </row>
    <row r="66" spans="2:23" x14ac:dyDescent="0.15">
      <c r="B66" s="5">
        <f t="shared" si="5"/>
        <v>1125</v>
      </c>
      <c r="C66" s="34">
        <v>25</v>
      </c>
      <c r="D66" s="9">
        <f t="shared" si="0"/>
        <v>259.86864073490068</v>
      </c>
      <c r="E66" s="9">
        <f t="shared" si="1"/>
        <v>345.73880298800299</v>
      </c>
      <c r="F66" s="9">
        <f t="shared" si="2"/>
        <v>454.03590490838354</v>
      </c>
      <c r="G66" s="9">
        <f t="shared" si="3"/>
        <v>541.07971388777423</v>
      </c>
      <c r="H66" s="9">
        <f t="shared" si="4"/>
        <v>624.67219428371413</v>
      </c>
      <c r="I66" s="16"/>
      <c r="J66" s="16"/>
      <c r="L66" s="16"/>
      <c r="M66" s="16"/>
      <c r="N66" s="16"/>
      <c r="O66" s="16"/>
      <c r="S66" s="16"/>
      <c r="T66" s="16"/>
      <c r="U66" s="16"/>
      <c r="V66" s="16"/>
      <c r="W66" s="16"/>
    </row>
    <row r="67" spans="2:23" x14ac:dyDescent="0.15">
      <c r="B67" s="5">
        <f t="shared" si="5"/>
        <v>1170</v>
      </c>
      <c r="C67" s="34">
        <v>26</v>
      </c>
      <c r="D67" s="9">
        <f t="shared" si="0"/>
        <v>270.26338636429671</v>
      </c>
      <c r="E67" s="9">
        <f t="shared" si="1"/>
        <v>359.56835510752313</v>
      </c>
      <c r="F67" s="9">
        <f t="shared" si="2"/>
        <v>472.19734110471887</v>
      </c>
      <c r="G67" s="9">
        <f t="shared" si="3"/>
        <v>562.72290244328519</v>
      </c>
      <c r="H67" s="9">
        <f t="shared" si="4"/>
        <v>649.65908205506264</v>
      </c>
      <c r="I67" s="16"/>
      <c r="J67" s="16"/>
      <c r="L67" s="16"/>
      <c r="M67" s="16"/>
      <c r="N67" s="16"/>
      <c r="O67" s="16"/>
    </row>
    <row r="68" spans="2:23" x14ac:dyDescent="0.15">
      <c r="B68" s="5">
        <f t="shared" si="5"/>
        <v>1215</v>
      </c>
      <c r="C68" s="34">
        <v>27</v>
      </c>
      <c r="D68" s="9">
        <f t="shared" si="0"/>
        <v>280.65813199369273</v>
      </c>
      <c r="E68" s="9">
        <f t="shared" si="1"/>
        <v>373.39790722704322</v>
      </c>
      <c r="F68" s="9">
        <f t="shared" si="2"/>
        <v>490.3587773010542</v>
      </c>
      <c r="G68" s="9">
        <f t="shared" si="3"/>
        <v>584.36609099879627</v>
      </c>
      <c r="H68" s="9">
        <f t="shared" si="4"/>
        <v>674.64596982641115</v>
      </c>
      <c r="I68" s="16"/>
      <c r="J68" s="16"/>
      <c r="L68" s="16"/>
      <c r="M68" s="16"/>
      <c r="N68" s="16"/>
      <c r="O68" s="16"/>
    </row>
    <row r="69" spans="2:23" x14ac:dyDescent="0.15">
      <c r="B69" s="5">
        <f t="shared" si="5"/>
        <v>1260</v>
      </c>
      <c r="C69" s="34">
        <v>28</v>
      </c>
      <c r="D69" s="9">
        <f t="shared" si="0"/>
        <v>291.05287762308876</v>
      </c>
      <c r="E69" s="9">
        <f t="shared" si="1"/>
        <v>387.22745934656336</v>
      </c>
      <c r="F69" s="9">
        <f t="shared" si="2"/>
        <v>508.52021349738953</v>
      </c>
      <c r="G69" s="9">
        <f t="shared" si="3"/>
        <v>606.00927955430723</v>
      </c>
      <c r="H69" s="9">
        <f t="shared" si="4"/>
        <v>699.63285759775977</v>
      </c>
      <c r="I69" s="16"/>
      <c r="J69" s="16"/>
      <c r="L69" s="16"/>
      <c r="M69" s="16"/>
      <c r="N69" s="16"/>
      <c r="O69" s="16"/>
    </row>
    <row r="70" spans="2:23" x14ac:dyDescent="0.15">
      <c r="B70" s="5">
        <f t="shared" si="5"/>
        <v>1305</v>
      </c>
      <c r="C70" s="34">
        <v>29</v>
      </c>
      <c r="D70" s="9">
        <f t="shared" si="0"/>
        <v>301.44762325248479</v>
      </c>
      <c r="E70" s="9">
        <f t="shared" si="1"/>
        <v>401.05701146608345</v>
      </c>
      <c r="F70" s="9">
        <f t="shared" si="2"/>
        <v>526.68164969372492</v>
      </c>
      <c r="G70" s="9">
        <f t="shared" si="3"/>
        <v>627.65246810981819</v>
      </c>
      <c r="H70" s="9">
        <f t="shared" si="4"/>
        <v>724.61974536910839</v>
      </c>
      <c r="I70" s="16"/>
      <c r="J70" s="16"/>
      <c r="L70" s="16"/>
      <c r="M70" s="16"/>
      <c r="N70" s="16"/>
      <c r="O70" s="16"/>
    </row>
    <row r="71" spans="2:23" x14ac:dyDescent="0.15">
      <c r="B71" s="5">
        <f t="shared" si="5"/>
        <v>1350</v>
      </c>
      <c r="C71" s="34">
        <v>30</v>
      </c>
      <c r="D71" s="9">
        <f t="shared" si="0"/>
        <v>311.84236888188082</v>
      </c>
      <c r="E71" s="9">
        <f t="shared" si="1"/>
        <v>414.8865635856036</v>
      </c>
      <c r="F71" s="9">
        <f t="shared" si="2"/>
        <v>544.84308589006025</v>
      </c>
      <c r="G71" s="9">
        <f t="shared" si="3"/>
        <v>649.29565666532915</v>
      </c>
      <c r="H71" s="9">
        <f t="shared" si="4"/>
        <v>749.60663314045689</v>
      </c>
      <c r="I71" s="16"/>
      <c r="J71" s="16"/>
      <c r="L71" s="16"/>
      <c r="M71" s="16"/>
      <c r="N71" s="16"/>
      <c r="O71" s="16"/>
    </row>
    <row r="72" spans="2:23" x14ac:dyDescent="0.15">
      <c r="B72" s="5">
        <f t="shared" si="5"/>
        <v>1395</v>
      </c>
      <c r="C72" s="34">
        <v>31</v>
      </c>
      <c r="D72" s="9">
        <f t="shared" si="0"/>
        <v>322.23711451127684</v>
      </c>
      <c r="E72" s="9">
        <f t="shared" si="1"/>
        <v>428.71611570512368</v>
      </c>
      <c r="F72" s="9">
        <f t="shared" si="2"/>
        <v>563.00452208639558</v>
      </c>
      <c r="G72" s="9">
        <f t="shared" si="3"/>
        <v>670.93884522084011</v>
      </c>
      <c r="H72" s="9">
        <f t="shared" si="4"/>
        <v>774.5935209118054</v>
      </c>
      <c r="I72" s="16"/>
      <c r="J72" s="16"/>
      <c r="L72" s="16"/>
      <c r="M72" s="16"/>
      <c r="N72" s="16"/>
      <c r="O72" s="16"/>
    </row>
    <row r="73" spans="2:23" x14ac:dyDescent="0.15">
      <c r="B73" s="5">
        <f t="shared" si="5"/>
        <v>1440</v>
      </c>
      <c r="C73" s="34">
        <v>32</v>
      </c>
      <c r="D73" s="9">
        <f t="shared" si="0"/>
        <v>332.63186014067287</v>
      </c>
      <c r="E73" s="9">
        <f t="shared" si="1"/>
        <v>442.54566782464383</v>
      </c>
      <c r="F73" s="9">
        <f t="shared" si="2"/>
        <v>581.16595828273091</v>
      </c>
      <c r="G73" s="9">
        <f t="shared" si="3"/>
        <v>692.58203377635107</v>
      </c>
      <c r="H73" s="9">
        <f t="shared" si="4"/>
        <v>799.58040868315402</v>
      </c>
      <c r="I73" s="16"/>
      <c r="J73" s="16"/>
      <c r="L73" s="16"/>
      <c r="M73" s="16"/>
      <c r="N73" s="16"/>
      <c r="O73" s="16"/>
    </row>
    <row r="74" spans="2:23" x14ac:dyDescent="0.15">
      <c r="B74" s="5">
        <f t="shared" si="5"/>
        <v>1485</v>
      </c>
      <c r="C74" s="34">
        <v>33</v>
      </c>
      <c r="D74" s="9">
        <f t="shared" si="0"/>
        <v>343.0266057700689</v>
      </c>
      <c r="E74" s="9">
        <f t="shared" si="1"/>
        <v>456.37521994416397</v>
      </c>
      <c r="F74" s="9">
        <f t="shared" si="2"/>
        <v>599.32739447906624</v>
      </c>
      <c r="G74" s="9">
        <f t="shared" si="3"/>
        <v>714.22522233186203</v>
      </c>
      <c r="H74" s="9">
        <f t="shared" si="4"/>
        <v>824.56729645450264</v>
      </c>
      <c r="I74" s="16"/>
      <c r="J74" s="16"/>
      <c r="L74" s="16"/>
      <c r="M74" s="16"/>
      <c r="N74" s="16"/>
      <c r="O74" s="16"/>
    </row>
    <row r="75" spans="2:23" x14ac:dyDescent="0.15">
      <c r="B75" s="5">
        <f t="shared" si="5"/>
        <v>1530</v>
      </c>
      <c r="C75" s="34">
        <v>34</v>
      </c>
      <c r="D75" s="9">
        <f t="shared" si="0"/>
        <v>353.42135139946492</v>
      </c>
      <c r="E75" s="9">
        <f t="shared" si="1"/>
        <v>470.20477206368406</v>
      </c>
      <c r="F75" s="9">
        <f t="shared" si="2"/>
        <v>617.48883067540157</v>
      </c>
      <c r="G75" s="9">
        <f t="shared" si="3"/>
        <v>735.86841088737299</v>
      </c>
      <c r="H75" s="9">
        <f t="shared" si="4"/>
        <v>849.55418422585115</v>
      </c>
      <c r="I75" s="16"/>
      <c r="J75" s="16"/>
      <c r="L75" s="16"/>
      <c r="M75" s="16"/>
      <c r="N75" s="16"/>
      <c r="O75" s="16"/>
    </row>
    <row r="76" spans="2:23" x14ac:dyDescent="0.15">
      <c r="B76" s="5">
        <f t="shared" si="5"/>
        <v>1575</v>
      </c>
      <c r="C76" s="34">
        <v>35</v>
      </c>
      <c r="D76" s="9">
        <f t="shared" si="0"/>
        <v>363.81609702886095</v>
      </c>
      <c r="E76" s="9">
        <f t="shared" si="1"/>
        <v>484.03432418320421</v>
      </c>
      <c r="F76" s="9">
        <f t="shared" si="2"/>
        <v>635.6502668717369</v>
      </c>
      <c r="G76" s="9">
        <f t="shared" si="3"/>
        <v>757.51159944288395</v>
      </c>
      <c r="H76" s="9">
        <f t="shared" si="4"/>
        <v>874.54107199719965</v>
      </c>
      <c r="I76" s="16"/>
      <c r="J76" s="16"/>
      <c r="L76" s="16"/>
      <c r="M76" s="16"/>
      <c r="N76" s="16"/>
      <c r="O76" s="16"/>
    </row>
    <row r="77" spans="2:23" x14ac:dyDescent="0.15">
      <c r="B77" s="5">
        <f t="shared" si="5"/>
        <v>1620</v>
      </c>
      <c r="C77" s="34">
        <v>36</v>
      </c>
      <c r="D77" s="9">
        <f t="shared" si="0"/>
        <v>374.21084265825698</v>
      </c>
      <c r="E77" s="9">
        <f t="shared" si="1"/>
        <v>497.86387630272429</v>
      </c>
      <c r="F77" s="9">
        <f t="shared" si="2"/>
        <v>653.81170306807223</v>
      </c>
      <c r="G77" s="9">
        <f t="shared" si="3"/>
        <v>779.15478799839491</v>
      </c>
      <c r="H77" s="9">
        <f t="shared" si="4"/>
        <v>899.52795976854827</v>
      </c>
      <c r="I77" s="16"/>
      <c r="J77" s="16"/>
      <c r="L77" s="16"/>
      <c r="M77" s="16"/>
      <c r="N77" s="16"/>
      <c r="O77" s="16"/>
    </row>
    <row r="78" spans="2:23" x14ac:dyDescent="0.15">
      <c r="B78" s="5">
        <f t="shared" si="5"/>
        <v>1665</v>
      </c>
      <c r="C78" s="34">
        <v>37</v>
      </c>
      <c r="D78" s="9">
        <f t="shared" si="0"/>
        <v>384.60558828765301</v>
      </c>
      <c r="E78" s="9">
        <f t="shared" si="1"/>
        <v>511.69342842224444</v>
      </c>
      <c r="F78" s="9">
        <f t="shared" si="2"/>
        <v>671.97313926440756</v>
      </c>
      <c r="G78" s="9">
        <f t="shared" si="3"/>
        <v>800.79797655390587</v>
      </c>
      <c r="H78" s="9">
        <f t="shared" si="4"/>
        <v>924.51484753989689</v>
      </c>
      <c r="I78" s="16"/>
      <c r="J78" s="16"/>
      <c r="L78" s="16"/>
      <c r="M78" s="16"/>
      <c r="N78" s="16"/>
      <c r="O78" s="16"/>
    </row>
    <row r="79" spans="2:23" x14ac:dyDescent="0.15">
      <c r="B79" s="5">
        <f t="shared" si="5"/>
        <v>1710</v>
      </c>
      <c r="C79" s="34">
        <v>38</v>
      </c>
      <c r="D79" s="9">
        <f t="shared" si="0"/>
        <v>395.00033391704903</v>
      </c>
      <c r="E79" s="9">
        <f t="shared" si="1"/>
        <v>525.52298054176458</v>
      </c>
      <c r="F79" s="9">
        <f t="shared" si="2"/>
        <v>690.13457546074301</v>
      </c>
      <c r="G79" s="9">
        <f t="shared" si="3"/>
        <v>822.44116510941694</v>
      </c>
      <c r="H79" s="9">
        <f t="shared" si="4"/>
        <v>949.5017353112454</v>
      </c>
      <c r="I79" s="16"/>
      <c r="J79" s="16"/>
      <c r="L79" s="16"/>
      <c r="M79" s="16"/>
      <c r="N79" s="16"/>
      <c r="O79" s="16"/>
    </row>
    <row r="80" spans="2:23" x14ac:dyDescent="0.15">
      <c r="B80" s="5">
        <f t="shared" si="5"/>
        <v>1755</v>
      </c>
      <c r="C80" s="34">
        <v>39</v>
      </c>
      <c r="D80" s="9">
        <f t="shared" si="0"/>
        <v>405.39507954644506</v>
      </c>
      <c r="E80" s="9">
        <f t="shared" si="1"/>
        <v>539.35253266128461</v>
      </c>
      <c r="F80" s="9">
        <f t="shared" si="2"/>
        <v>708.29601165707834</v>
      </c>
      <c r="G80" s="9">
        <f t="shared" si="3"/>
        <v>844.0843536649279</v>
      </c>
      <c r="H80" s="9">
        <f t="shared" si="4"/>
        <v>974.4886230825939</v>
      </c>
      <c r="I80" s="16"/>
      <c r="J80" s="16"/>
      <c r="L80" s="16"/>
      <c r="M80" s="16"/>
      <c r="N80" s="16"/>
      <c r="O80" s="16"/>
    </row>
    <row r="81" spans="2:15" x14ac:dyDescent="0.15">
      <c r="B81" s="5">
        <f t="shared" si="5"/>
        <v>1800</v>
      </c>
      <c r="C81" s="34">
        <v>40</v>
      </c>
      <c r="D81" s="9">
        <f t="shared" si="0"/>
        <v>415.78982517584109</v>
      </c>
      <c r="E81" s="9">
        <f t="shared" si="1"/>
        <v>553.18208478080476</v>
      </c>
      <c r="F81" s="9">
        <f t="shared" si="2"/>
        <v>726.45744785341367</v>
      </c>
      <c r="G81" s="9">
        <f t="shared" si="3"/>
        <v>865.72754222043886</v>
      </c>
      <c r="H81" s="9">
        <f t="shared" si="4"/>
        <v>999.47551085394252</v>
      </c>
      <c r="I81" s="16"/>
      <c r="J81" s="16"/>
      <c r="L81" s="16"/>
      <c r="M81" s="16"/>
      <c r="N81" s="16"/>
      <c r="O81" s="16"/>
    </row>
    <row r="82" spans="2:15" x14ac:dyDescent="0.15">
      <c r="B82" s="5">
        <f t="shared" si="5"/>
        <v>1845</v>
      </c>
      <c r="C82" s="34">
        <v>41</v>
      </c>
      <c r="D82" s="9">
        <f t="shared" si="0"/>
        <v>426.18457080523712</v>
      </c>
      <c r="E82" s="9">
        <f t="shared" si="1"/>
        <v>567.0116369003249</v>
      </c>
      <c r="F82" s="9">
        <f t="shared" si="2"/>
        <v>744.618884049749</v>
      </c>
      <c r="G82" s="9">
        <f t="shared" si="3"/>
        <v>887.37073077594982</v>
      </c>
      <c r="H82" s="9">
        <f t="shared" si="4"/>
        <v>1024.4623986252911</v>
      </c>
    </row>
    <row r="83" spans="2:15" x14ac:dyDescent="0.15">
      <c r="B83" s="5">
        <f t="shared" si="5"/>
        <v>1890</v>
      </c>
      <c r="C83" s="34">
        <v>42</v>
      </c>
      <c r="D83" s="9">
        <f t="shared" si="0"/>
        <v>436.57931643463314</v>
      </c>
      <c r="E83" s="9">
        <f t="shared" si="1"/>
        <v>580.84118901984505</v>
      </c>
      <c r="F83" s="9">
        <f t="shared" si="2"/>
        <v>762.78032024608433</v>
      </c>
      <c r="G83" s="9">
        <f t="shared" si="3"/>
        <v>909.01391933146078</v>
      </c>
      <c r="H83" s="9">
        <f t="shared" si="4"/>
        <v>1049.4492863966398</v>
      </c>
    </row>
    <row r="84" spans="2:15" x14ac:dyDescent="0.15">
      <c r="B84" s="5">
        <f t="shared" si="5"/>
        <v>1935</v>
      </c>
      <c r="C84" s="34">
        <v>43</v>
      </c>
      <c r="D84" s="9">
        <f t="shared" si="0"/>
        <v>446.97406206402917</v>
      </c>
      <c r="E84" s="9">
        <f t="shared" si="1"/>
        <v>594.67074113936519</v>
      </c>
      <c r="F84" s="9">
        <f t="shared" si="2"/>
        <v>780.94175644241966</v>
      </c>
      <c r="G84" s="9">
        <f t="shared" si="3"/>
        <v>930.65710788697174</v>
      </c>
      <c r="H84" s="9">
        <f t="shared" si="4"/>
        <v>1074.4361741679882</v>
      </c>
    </row>
    <row r="85" spans="2:15" x14ac:dyDescent="0.15">
      <c r="B85" s="5">
        <f t="shared" si="5"/>
        <v>1980</v>
      </c>
      <c r="C85" s="34">
        <v>44</v>
      </c>
      <c r="D85" s="9">
        <f t="shared" si="0"/>
        <v>457.3688076934252</v>
      </c>
      <c r="E85" s="9">
        <f t="shared" si="1"/>
        <v>608.50029325888522</v>
      </c>
      <c r="F85" s="9">
        <f t="shared" si="2"/>
        <v>799.10319263875499</v>
      </c>
      <c r="G85" s="9">
        <f t="shared" si="3"/>
        <v>952.3002964424827</v>
      </c>
      <c r="H85" s="9">
        <f t="shared" si="4"/>
        <v>1099.4230619393368</v>
      </c>
    </row>
    <row r="86" spans="2:15" x14ac:dyDescent="0.15">
      <c r="B86" s="5">
        <f t="shared" si="5"/>
        <v>2025</v>
      </c>
      <c r="C86" s="34">
        <v>45</v>
      </c>
      <c r="D86" s="9">
        <f t="shared" si="0"/>
        <v>467.76355332282122</v>
      </c>
      <c r="E86" s="9">
        <f t="shared" si="1"/>
        <v>622.32984537840537</v>
      </c>
      <c r="F86" s="9">
        <f t="shared" si="2"/>
        <v>817.26462883509032</v>
      </c>
      <c r="G86" s="9">
        <f t="shared" si="3"/>
        <v>973.94348499799366</v>
      </c>
      <c r="H86" s="9">
        <f t="shared" si="4"/>
        <v>1124.4099497106854</v>
      </c>
    </row>
    <row r="87" spans="2:15" x14ac:dyDescent="0.15">
      <c r="B87" s="5">
        <f t="shared" si="5"/>
        <v>2070</v>
      </c>
      <c r="C87" s="34">
        <v>46</v>
      </c>
      <c r="D87" s="9">
        <f t="shared" si="0"/>
        <v>478.15829895221725</v>
      </c>
      <c r="E87" s="9">
        <f t="shared" si="1"/>
        <v>636.15939749792551</v>
      </c>
      <c r="F87" s="9">
        <f t="shared" si="2"/>
        <v>835.42606503142565</v>
      </c>
      <c r="G87" s="9">
        <f t="shared" si="3"/>
        <v>995.58667355350462</v>
      </c>
      <c r="H87" s="9">
        <f t="shared" si="4"/>
        <v>1149.3968374820338</v>
      </c>
    </row>
    <row r="88" spans="2:15" x14ac:dyDescent="0.15">
      <c r="B88" s="5">
        <f t="shared" si="5"/>
        <v>2115</v>
      </c>
      <c r="C88" s="34">
        <v>47</v>
      </c>
      <c r="D88" s="9">
        <f t="shared" si="0"/>
        <v>488.55304458161328</v>
      </c>
      <c r="E88" s="9">
        <f t="shared" si="1"/>
        <v>649.98894961744566</v>
      </c>
      <c r="F88" s="9">
        <f t="shared" si="2"/>
        <v>853.58750122776098</v>
      </c>
      <c r="G88" s="9">
        <f t="shared" si="3"/>
        <v>1017.2298621090156</v>
      </c>
      <c r="H88" s="9">
        <f t="shared" si="4"/>
        <v>1174.3837252533824</v>
      </c>
    </row>
    <row r="89" spans="2:15" x14ac:dyDescent="0.15">
      <c r="B89" s="5">
        <f t="shared" si="5"/>
        <v>2160</v>
      </c>
      <c r="C89" s="34">
        <v>48</v>
      </c>
      <c r="D89" s="9">
        <f t="shared" si="0"/>
        <v>498.94779021100931</v>
      </c>
      <c r="E89" s="9">
        <f t="shared" si="1"/>
        <v>663.8185017369658</v>
      </c>
      <c r="F89" s="9">
        <f t="shared" si="2"/>
        <v>871.74893742409631</v>
      </c>
      <c r="G89" s="9">
        <f t="shared" si="3"/>
        <v>1038.8730506645265</v>
      </c>
      <c r="H89" s="9">
        <f t="shared" si="4"/>
        <v>1199.370613024731</v>
      </c>
    </row>
    <row r="90" spans="2:15" x14ac:dyDescent="0.15">
      <c r="B90" s="5">
        <f t="shared" si="5"/>
        <v>2205</v>
      </c>
      <c r="C90" s="34">
        <v>49</v>
      </c>
      <c r="D90" s="9">
        <f t="shared" si="0"/>
        <v>509.34253584040533</v>
      </c>
      <c r="E90" s="9">
        <f t="shared" si="1"/>
        <v>677.64805385648583</v>
      </c>
      <c r="F90" s="9">
        <f t="shared" si="2"/>
        <v>889.91037362043176</v>
      </c>
      <c r="G90" s="9">
        <f t="shared" si="3"/>
        <v>1060.5162392200375</v>
      </c>
      <c r="H90" s="9">
        <f t="shared" si="4"/>
        <v>1224.3575007960796</v>
      </c>
    </row>
    <row r="91" spans="2:15" x14ac:dyDescent="0.15">
      <c r="B91" s="5">
        <f t="shared" si="5"/>
        <v>2250</v>
      </c>
      <c r="C91" s="34">
        <v>50</v>
      </c>
      <c r="D91" s="9">
        <f t="shared" si="0"/>
        <v>519.73728146980136</v>
      </c>
      <c r="E91" s="9">
        <f t="shared" si="1"/>
        <v>691.47760597600598</v>
      </c>
      <c r="F91" s="9">
        <f t="shared" si="2"/>
        <v>908.07180981676709</v>
      </c>
      <c r="G91" s="9">
        <f t="shared" si="3"/>
        <v>1082.1594277755485</v>
      </c>
      <c r="H91" s="9">
        <f t="shared" si="4"/>
        <v>1249.3443885674283</v>
      </c>
    </row>
    <row r="92" spans="2:15" x14ac:dyDescent="0.15">
      <c r="B92" s="5">
        <f t="shared" si="5"/>
        <v>2295</v>
      </c>
      <c r="C92" s="34">
        <v>51</v>
      </c>
      <c r="D92" s="9">
        <f t="shared" si="0"/>
        <v>530.13202709919733</v>
      </c>
      <c r="E92" s="9">
        <f t="shared" si="1"/>
        <v>705.30715809552612</v>
      </c>
      <c r="F92" s="9">
        <f t="shared" si="2"/>
        <v>926.23324601310242</v>
      </c>
      <c r="G92" s="9">
        <f t="shared" si="3"/>
        <v>1103.8026163310594</v>
      </c>
      <c r="H92" s="9">
        <f t="shared" si="4"/>
        <v>1274.3312763387767</v>
      </c>
    </row>
    <row r="93" spans="2:15" x14ac:dyDescent="0.15">
      <c r="B93" s="5">
        <f t="shared" si="5"/>
        <v>2340</v>
      </c>
      <c r="C93" s="34">
        <v>52</v>
      </c>
      <c r="D93" s="9">
        <f t="shared" si="0"/>
        <v>540.52677272859341</v>
      </c>
      <c r="E93" s="9">
        <f t="shared" si="1"/>
        <v>719.13671021504626</v>
      </c>
      <c r="F93" s="9">
        <f t="shared" si="2"/>
        <v>944.39468220943775</v>
      </c>
      <c r="G93" s="9">
        <f t="shared" si="3"/>
        <v>1125.4458048865704</v>
      </c>
      <c r="H93" s="9">
        <f t="shared" si="4"/>
        <v>1299.3181641101253</v>
      </c>
    </row>
    <row r="94" spans="2:15" x14ac:dyDescent="0.15">
      <c r="B94" s="5">
        <f t="shared" si="5"/>
        <v>2385</v>
      </c>
      <c r="C94" s="34">
        <v>53</v>
      </c>
      <c r="D94" s="9">
        <f t="shared" si="0"/>
        <v>550.9215183579895</v>
      </c>
      <c r="E94" s="9">
        <f t="shared" si="1"/>
        <v>732.9662623345663</v>
      </c>
      <c r="F94" s="9">
        <f t="shared" si="2"/>
        <v>962.55611840577308</v>
      </c>
      <c r="G94" s="9">
        <f t="shared" si="3"/>
        <v>1147.0889934420813</v>
      </c>
      <c r="H94" s="9">
        <f t="shared" si="4"/>
        <v>1324.3050518814739</v>
      </c>
    </row>
    <row r="95" spans="2:15" x14ac:dyDescent="0.15">
      <c r="B95" s="5">
        <f t="shared" si="5"/>
        <v>2430</v>
      </c>
      <c r="C95" s="34">
        <v>54</v>
      </c>
      <c r="D95" s="9">
        <f t="shared" si="0"/>
        <v>561.31626398738547</v>
      </c>
      <c r="E95" s="9">
        <f t="shared" si="1"/>
        <v>746.79581445408644</v>
      </c>
      <c r="F95" s="9">
        <f t="shared" si="2"/>
        <v>980.71755460210841</v>
      </c>
      <c r="G95" s="9">
        <f t="shared" si="3"/>
        <v>1168.7321819975925</v>
      </c>
      <c r="H95" s="9">
        <f t="shared" si="4"/>
        <v>1349.2919396528223</v>
      </c>
    </row>
    <row r="96" spans="2:15" x14ac:dyDescent="0.15">
      <c r="B96" s="5">
        <f t="shared" si="5"/>
        <v>2475</v>
      </c>
      <c r="C96" s="34">
        <v>55</v>
      </c>
      <c r="D96" s="9">
        <f t="shared" si="0"/>
        <v>571.71100961678144</v>
      </c>
      <c r="E96" s="9">
        <f t="shared" si="1"/>
        <v>760.62536657360658</v>
      </c>
      <c r="F96" s="9">
        <f t="shared" si="2"/>
        <v>998.87899079844374</v>
      </c>
      <c r="G96" s="9">
        <f t="shared" si="3"/>
        <v>1190.3753705531035</v>
      </c>
      <c r="H96" s="9">
        <f t="shared" si="4"/>
        <v>1374.2788274241709</v>
      </c>
    </row>
    <row r="97" spans="2:8" x14ac:dyDescent="0.15">
      <c r="B97" s="5">
        <f t="shared" si="5"/>
        <v>2520</v>
      </c>
      <c r="C97" s="34">
        <v>56</v>
      </c>
      <c r="D97" s="9">
        <f t="shared" si="0"/>
        <v>582.10575524617752</v>
      </c>
      <c r="E97" s="9">
        <f t="shared" si="1"/>
        <v>774.45491869312673</v>
      </c>
      <c r="F97" s="9">
        <f t="shared" si="2"/>
        <v>1017.0404269947791</v>
      </c>
      <c r="G97" s="9">
        <f t="shared" si="3"/>
        <v>1212.0185591086145</v>
      </c>
      <c r="H97" s="9">
        <f t="shared" si="4"/>
        <v>1399.2657151955195</v>
      </c>
    </row>
    <row r="98" spans="2:8" x14ac:dyDescent="0.15">
      <c r="B98" s="5">
        <f t="shared" si="5"/>
        <v>2565</v>
      </c>
      <c r="C98" s="34">
        <v>57</v>
      </c>
      <c r="D98" s="9">
        <f t="shared" si="0"/>
        <v>592.50050087557361</v>
      </c>
      <c r="E98" s="9">
        <f t="shared" si="1"/>
        <v>788.28447081264687</v>
      </c>
      <c r="F98" s="9">
        <f t="shared" si="2"/>
        <v>1035.2018631911144</v>
      </c>
      <c r="G98" s="9">
        <f t="shared" si="3"/>
        <v>1233.6617476641254</v>
      </c>
      <c r="H98" s="9">
        <f t="shared" si="4"/>
        <v>1424.2526029668682</v>
      </c>
    </row>
    <row r="99" spans="2:8" x14ac:dyDescent="0.15">
      <c r="B99" s="5">
        <f t="shared" si="5"/>
        <v>2610</v>
      </c>
      <c r="C99" s="34">
        <v>58</v>
      </c>
      <c r="D99" s="9">
        <f t="shared" si="0"/>
        <v>602.89524650496958</v>
      </c>
      <c r="E99" s="9">
        <f t="shared" si="1"/>
        <v>802.1140229321669</v>
      </c>
      <c r="F99" s="9">
        <f t="shared" si="2"/>
        <v>1053.3632993874498</v>
      </c>
      <c r="G99" s="9">
        <f t="shared" si="3"/>
        <v>1255.3049362196364</v>
      </c>
      <c r="H99" s="9">
        <f t="shared" si="4"/>
        <v>1449.2394907382168</v>
      </c>
    </row>
    <row r="100" spans="2:8" x14ac:dyDescent="0.15">
      <c r="B100" s="5">
        <f t="shared" si="5"/>
        <v>2655</v>
      </c>
      <c r="C100" s="34">
        <v>59</v>
      </c>
      <c r="D100" s="9">
        <f t="shared" si="0"/>
        <v>613.28999213436555</v>
      </c>
      <c r="E100" s="9">
        <f t="shared" si="1"/>
        <v>815.94357505168705</v>
      </c>
      <c r="F100" s="9">
        <f t="shared" si="2"/>
        <v>1071.5247355837851</v>
      </c>
      <c r="G100" s="9">
        <f t="shared" si="3"/>
        <v>1276.9481247751473</v>
      </c>
      <c r="H100" s="9">
        <f t="shared" si="4"/>
        <v>1474.2263785095652</v>
      </c>
    </row>
    <row r="101" spans="2:8" x14ac:dyDescent="0.15">
      <c r="B101" s="5">
        <f t="shared" si="5"/>
        <v>2700</v>
      </c>
      <c r="C101" s="34">
        <v>60</v>
      </c>
      <c r="D101" s="9">
        <f t="shared" si="0"/>
        <v>623.68473776376163</v>
      </c>
      <c r="E101" s="9">
        <f t="shared" si="1"/>
        <v>829.77312717120719</v>
      </c>
      <c r="F101" s="9">
        <f t="shared" si="2"/>
        <v>1089.6861717801205</v>
      </c>
      <c r="G101" s="9">
        <f t="shared" si="3"/>
        <v>1298.5913133306583</v>
      </c>
      <c r="H101" s="9">
        <f t="shared" si="4"/>
        <v>1499.2132662809138</v>
      </c>
    </row>
    <row r="102" spans="2:8" x14ac:dyDescent="0.15">
      <c r="B102" s="5">
        <f t="shared" si="5"/>
        <v>2745</v>
      </c>
      <c r="C102" s="34">
        <v>61</v>
      </c>
      <c r="D102" s="9">
        <f t="shared" si="0"/>
        <v>634.07948339315772</v>
      </c>
      <c r="E102" s="9">
        <f t="shared" si="1"/>
        <v>843.60267929072734</v>
      </c>
      <c r="F102" s="9">
        <f t="shared" si="2"/>
        <v>1107.8476079764557</v>
      </c>
      <c r="G102" s="9">
        <f t="shared" si="3"/>
        <v>1320.2345018861693</v>
      </c>
      <c r="H102" s="9">
        <f t="shared" si="4"/>
        <v>1524.2001540522624</v>
      </c>
    </row>
    <row r="103" spans="2:8" x14ac:dyDescent="0.15">
      <c r="B103" s="5">
        <f t="shared" si="5"/>
        <v>2790</v>
      </c>
      <c r="C103" s="34">
        <v>62</v>
      </c>
      <c r="D103" s="9">
        <f t="shared" si="0"/>
        <v>644.47422902255369</v>
      </c>
      <c r="E103" s="9">
        <f t="shared" si="1"/>
        <v>857.43223141024737</v>
      </c>
      <c r="F103" s="9">
        <f t="shared" si="2"/>
        <v>1126.0090441727912</v>
      </c>
      <c r="G103" s="9">
        <f t="shared" si="3"/>
        <v>1341.8776904416802</v>
      </c>
      <c r="H103" s="9">
        <f t="shared" si="4"/>
        <v>1549.1870418236108</v>
      </c>
    </row>
    <row r="104" spans="2:8" x14ac:dyDescent="0.15">
      <c r="B104" s="5">
        <f t="shared" si="5"/>
        <v>2835</v>
      </c>
      <c r="C104" s="34">
        <v>63</v>
      </c>
      <c r="D104" s="9">
        <f t="shared" si="0"/>
        <v>654.86897465194966</v>
      </c>
      <c r="E104" s="9">
        <f t="shared" si="1"/>
        <v>871.26178352976751</v>
      </c>
      <c r="F104" s="9">
        <f t="shared" si="2"/>
        <v>1144.1704803691264</v>
      </c>
      <c r="G104" s="9">
        <f t="shared" si="3"/>
        <v>1363.5208789971912</v>
      </c>
      <c r="H104" s="9">
        <f t="shared" si="4"/>
        <v>1574.1739295949594</v>
      </c>
    </row>
    <row r="105" spans="2:8" x14ac:dyDescent="0.15">
      <c r="B105" s="5">
        <f t="shared" si="5"/>
        <v>2880</v>
      </c>
      <c r="C105" s="34">
        <v>64</v>
      </c>
      <c r="D105" s="9">
        <f t="shared" si="0"/>
        <v>665.26372028134574</v>
      </c>
      <c r="E105" s="9">
        <f t="shared" si="1"/>
        <v>885.09133564928766</v>
      </c>
      <c r="F105" s="9">
        <f t="shared" si="2"/>
        <v>1162.3319165654618</v>
      </c>
      <c r="G105" s="9">
        <f t="shared" si="3"/>
        <v>1385.1640675527021</v>
      </c>
      <c r="H105" s="9">
        <f t="shared" si="4"/>
        <v>1599.160817366308</v>
      </c>
    </row>
    <row r="106" spans="2:8" x14ac:dyDescent="0.15">
      <c r="B106" s="5">
        <f t="shared" si="5"/>
        <v>2925</v>
      </c>
      <c r="C106" s="34">
        <v>65</v>
      </c>
      <c r="D106" s="9">
        <f t="shared" si="0"/>
        <v>675.65846591074182</v>
      </c>
      <c r="E106" s="9">
        <f t="shared" si="1"/>
        <v>898.9208877688078</v>
      </c>
      <c r="F106" s="9">
        <f t="shared" si="2"/>
        <v>1180.4933527617973</v>
      </c>
      <c r="G106" s="9">
        <f t="shared" si="3"/>
        <v>1406.8072561082131</v>
      </c>
      <c r="H106" s="9">
        <f t="shared" si="4"/>
        <v>1624.1477051376567</v>
      </c>
    </row>
    <row r="107" spans="2:8" x14ac:dyDescent="0.15">
      <c r="B107" s="5">
        <f t="shared" si="5"/>
        <v>2970</v>
      </c>
      <c r="C107" s="34">
        <v>66</v>
      </c>
      <c r="D107" s="9">
        <f t="shared" si="0"/>
        <v>686.0532115401378</v>
      </c>
      <c r="E107" s="9">
        <f t="shared" si="1"/>
        <v>912.75043988832795</v>
      </c>
      <c r="F107" s="9">
        <f t="shared" si="2"/>
        <v>1198.6547889581325</v>
      </c>
      <c r="G107" s="9">
        <f t="shared" si="3"/>
        <v>1428.4504446637241</v>
      </c>
      <c r="H107" s="9">
        <f t="shared" si="4"/>
        <v>1649.1345929090053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6"/>
  <sheetViews>
    <sheetView workbookViewId="0">
      <selection activeCell="H25" sqref="H25"/>
    </sheetView>
  </sheetViews>
  <sheetFormatPr baseColWidth="10" defaultColWidth="8.83203125" defaultRowHeight="13" x14ac:dyDescent="0.15"/>
  <cols>
    <col min="2" max="2" width="22.83203125" customWidth="1"/>
    <col min="13" max="13" width="0" hidden="1" customWidth="1"/>
  </cols>
  <sheetData>
    <row r="2" spans="2:13" x14ac:dyDescent="0.15">
      <c r="B2" s="29"/>
    </row>
    <row r="4" spans="2:13" x14ac:dyDescent="0.15">
      <c r="B4" s="6"/>
    </row>
    <row r="5" spans="2:13" x14ac:dyDescent="0.15">
      <c r="M5">
        <v>2</v>
      </c>
    </row>
    <row r="6" spans="2:13" x14ac:dyDescent="0.15">
      <c r="B6" s="6"/>
      <c r="D6" s="26"/>
      <c r="F6" s="26"/>
      <c r="G6" s="26"/>
      <c r="M6">
        <v>3</v>
      </c>
    </row>
    <row r="7" spans="2:13" x14ac:dyDescent="0.15">
      <c r="B7" s="6"/>
      <c r="D7" s="26"/>
      <c r="M7">
        <v>4</v>
      </c>
    </row>
    <row r="8" spans="2:13" x14ac:dyDescent="0.15">
      <c r="B8" s="6"/>
      <c r="D8" s="26"/>
      <c r="M8">
        <v>5</v>
      </c>
    </row>
    <row r="9" spans="2:13" x14ac:dyDescent="0.15">
      <c r="M9">
        <v>6</v>
      </c>
    </row>
    <row r="14" spans="2:13" x14ac:dyDescent="0.15">
      <c r="B14" s="26"/>
      <c r="C14" s="26"/>
    </row>
    <row r="15" spans="2:13" x14ac:dyDescent="0.15">
      <c r="B15" s="26"/>
    </row>
    <row r="16" spans="2:13" x14ac:dyDescent="0.15">
      <c r="B16" s="26"/>
    </row>
  </sheetData>
  <dataValidations count="1">
    <dataValidation type="list" allowBlank="1" showInputMessage="1" showErrorMessage="1" error="Ogiltigt antal" prompt="Antal kolloner" sqref="C6" xr:uid="{00000000-0002-0000-0200-000000000000}">
      <formula1>$M$5:$M$9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Epecolonna</vt:lpstr>
      <vt:lpstr>Data</vt:lpstr>
      <vt:lpstr>Blad1</vt:lpstr>
      <vt:lpstr>Epecolonna!Tulostusalue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Hultman</dc:creator>
  <cp:lastModifiedBy>Kim Karkulahti</cp:lastModifiedBy>
  <cp:lastPrinted>2012-09-19T07:52:43Z</cp:lastPrinted>
  <dcterms:created xsi:type="dcterms:W3CDTF">2012-09-07T13:32:40Z</dcterms:created>
  <dcterms:modified xsi:type="dcterms:W3CDTF">2025-03-17T11:47:55Z</dcterms:modified>
</cp:coreProperties>
</file>